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PROJEKTY 2014 - 2020\00_IPRÚ\IPRÚ_IROP\03_Centrum aktivního života\04_Veřejné zakázky\04_Vnitřní vybavení\Příloha č.3_Položkový rozpočet\"/>
    </mc:Choice>
  </mc:AlternateContent>
  <bookViews>
    <workbookView xWindow="0" yWindow="465" windowWidth="33600" windowHeight="20535"/>
  </bookViews>
  <sheets>
    <sheet name="Stavební rozpočet" sheetId="1" r:id="rId1"/>
    <sheet name="Stavební rozpočet - součet" sheetId="2" r:id="rId2"/>
    <sheet name="Krycí list rozpočtu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I23" i="1"/>
  <c r="I24" i="1"/>
  <c r="I25" i="1"/>
  <c r="I26" i="1"/>
  <c r="I27" i="1"/>
  <c r="I28" i="1"/>
  <c r="I21" i="1"/>
  <c r="J21" i="1" l="1"/>
  <c r="J25" i="1"/>
  <c r="J26" i="1"/>
  <c r="H14" i="1"/>
  <c r="H15" i="1"/>
  <c r="H16" i="1"/>
  <c r="H17" i="1"/>
  <c r="H18" i="1"/>
  <c r="H19" i="1"/>
  <c r="H20" i="1"/>
  <c r="H21" i="1"/>
  <c r="H22" i="1"/>
  <c r="J22" i="1" s="1"/>
  <c r="AL22" i="1" s="1"/>
  <c r="H23" i="1"/>
  <c r="J23" i="1" s="1"/>
  <c r="AL23" i="1" s="1"/>
  <c r="H24" i="1"/>
  <c r="J24" i="1" s="1"/>
  <c r="AL24" i="1" s="1"/>
  <c r="H25" i="1"/>
  <c r="H26" i="1"/>
  <c r="H27" i="1"/>
  <c r="J27" i="1" s="1"/>
  <c r="AL27" i="1" s="1"/>
  <c r="H28" i="1"/>
  <c r="J28" i="1" s="1"/>
  <c r="AL28" i="1" s="1"/>
  <c r="H13" i="1"/>
  <c r="F22" i="3"/>
  <c r="I22" i="3"/>
  <c r="F28" i="3"/>
  <c r="L13" i="1"/>
  <c r="Z13" i="1"/>
  <c r="AD13" i="1"/>
  <c r="AE13" i="1"/>
  <c r="AF13" i="1"/>
  <c r="AG13" i="1"/>
  <c r="AH13" i="1"/>
  <c r="AJ13" i="1"/>
  <c r="AK13" i="1"/>
  <c r="AO13" i="1"/>
  <c r="AP13" i="1"/>
  <c r="I13" i="1" s="1"/>
  <c r="AW13" i="1"/>
  <c r="AV13" i="1" s="1"/>
  <c r="AX13" i="1"/>
  <c r="BD13" i="1"/>
  <c r="BF13" i="1"/>
  <c r="BH13" i="1"/>
  <c r="AB13" i="1" s="1"/>
  <c r="BI13" i="1"/>
  <c r="AC13" i="1" s="1"/>
  <c r="BJ13" i="1"/>
  <c r="L14" i="1"/>
  <c r="Z14" i="1"/>
  <c r="AB14" i="1"/>
  <c r="AD14" i="1"/>
  <c r="AE14" i="1"/>
  <c r="AF14" i="1"/>
  <c r="AG14" i="1"/>
  <c r="AH14" i="1"/>
  <c r="AJ14" i="1"/>
  <c r="AK14" i="1"/>
  <c r="AO14" i="1"/>
  <c r="AP14" i="1"/>
  <c r="I14" i="1" s="1"/>
  <c r="AW14" i="1"/>
  <c r="AV14" i="1" s="1"/>
  <c r="AX14" i="1"/>
  <c r="BD14" i="1"/>
  <c r="BF14" i="1"/>
  <c r="BH14" i="1"/>
  <c r="BI14" i="1"/>
  <c r="AC14" i="1" s="1"/>
  <c r="BJ14" i="1"/>
  <c r="L15" i="1"/>
  <c r="Z15" i="1"/>
  <c r="AD15" i="1"/>
  <c r="AE15" i="1"/>
  <c r="AF15" i="1"/>
  <c r="AG15" i="1"/>
  <c r="AH15" i="1"/>
  <c r="AJ15" i="1"/>
  <c r="AK15" i="1"/>
  <c r="AO15" i="1"/>
  <c r="AW15" i="1"/>
  <c r="AP15" i="1"/>
  <c r="I15" i="1" s="1"/>
  <c r="BD15" i="1"/>
  <c r="BF15" i="1"/>
  <c r="BH15" i="1"/>
  <c r="AB15" i="1"/>
  <c r="BJ15" i="1"/>
  <c r="L16" i="1"/>
  <c r="Z16" i="1"/>
  <c r="AD16" i="1"/>
  <c r="AE16" i="1"/>
  <c r="AF16" i="1"/>
  <c r="AG16" i="1"/>
  <c r="AH16" i="1"/>
  <c r="AJ16" i="1"/>
  <c r="AK16" i="1"/>
  <c r="AO16" i="1"/>
  <c r="AW16" i="1" s="1"/>
  <c r="AP16" i="1"/>
  <c r="I16" i="1" s="1"/>
  <c r="BD16" i="1"/>
  <c r="BF16" i="1"/>
  <c r="BJ16" i="1"/>
  <c r="L17" i="1"/>
  <c r="Z17" i="1"/>
  <c r="AD17" i="1"/>
  <c r="AE17" i="1"/>
  <c r="AF17" i="1"/>
  <c r="AG17" i="1"/>
  <c r="AH17" i="1"/>
  <c r="AJ17" i="1"/>
  <c r="AK17" i="1"/>
  <c r="AO17" i="1"/>
  <c r="AW17" i="1" s="1"/>
  <c r="AP17" i="1"/>
  <c r="I17" i="1" s="1"/>
  <c r="BD17" i="1"/>
  <c r="BF17" i="1"/>
  <c r="BI17" i="1"/>
  <c r="AC17" i="1" s="1"/>
  <c r="BJ17" i="1"/>
  <c r="L18" i="1"/>
  <c r="Z18" i="1"/>
  <c r="AD18" i="1"/>
  <c r="AE18" i="1"/>
  <c r="AF18" i="1"/>
  <c r="AG18" i="1"/>
  <c r="AH18" i="1"/>
  <c r="AJ18" i="1"/>
  <c r="AK18" i="1"/>
  <c r="AO18" i="1"/>
  <c r="AP18" i="1"/>
  <c r="I18" i="1" s="1"/>
  <c r="AW18" i="1"/>
  <c r="BD18" i="1"/>
  <c r="BF18" i="1"/>
  <c r="BH18" i="1"/>
  <c r="AB18" i="1"/>
  <c r="BJ18" i="1"/>
  <c r="L19" i="1"/>
  <c r="Z19" i="1"/>
  <c r="AD19" i="1"/>
  <c r="AE19" i="1"/>
  <c r="AF19" i="1"/>
  <c r="AG19" i="1"/>
  <c r="AH19" i="1"/>
  <c r="AJ19" i="1"/>
  <c r="AK19" i="1"/>
  <c r="AO19" i="1"/>
  <c r="AP19" i="1"/>
  <c r="AX19" i="1" s="1"/>
  <c r="AW19" i="1"/>
  <c r="BD19" i="1"/>
  <c r="BF19" i="1"/>
  <c r="BH19" i="1"/>
  <c r="AB19" i="1" s="1"/>
  <c r="BI19" i="1"/>
  <c r="AC19" i="1" s="1"/>
  <c r="BJ19" i="1"/>
  <c r="L20" i="1"/>
  <c r="Z20" i="1"/>
  <c r="AB20" i="1"/>
  <c r="AD20" i="1"/>
  <c r="AE20" i="1"/>
  <c r="AF20" i="1"/>
  <c r="AG20" i="1"/>
  <c r="AH20" i="1"/>
  <c r="AJ20" i="1"/>
  <c r="AK20" i="1"/>
  <c r="AO20" i="1"/>
  <c r="AP20" i="1"/>
  <c r="AX20" i="1" s="1"/>
  <c r="AW20" i="1"/>
  <c r="BD20" i="1"/>
  <c r="BF20" i="1"/>
  <c r="BH20" i="1"/>
  <c r="BI20" i="1"/>
  <c r="AC20" i="1" s="1"/>
  <c r="BJ20" i="1"/>
  <c r="L21" i="1"/>
  <c r="Z21" i="1"/>
  <c r="AD21" i="1"/>
  <c r="AE21" i="1"/>
  <c r="AF21" i="1"/>
  <c r="AG21" i="1"/>
  <c r="AH21" i="1"/>
  <c r="AJ21" i="1"/>
  <c r="AK21" i="1"/>
  <c r="AL21" i="1"/>
  <c r="AO21" i="1"/>
  <c r="BH21" i="1" s="1"/>
  <c r="AB21" i="1" s="1"/>
  <c r="AW21" i="1"/>
  <c r="AP21" i="1"/>
  <c r="BD21" i="1"/>
  <c r="BF21" i="1"/>
  <c r="BI21" i="1"/>
  <c r="AC21" i="1" s="1"/>
  <c r="BJ21" i="1"/>
  <c r="L22" i="1"/>
  <c r="Z22" i="1"/>
  <c r="AB22" i="1"/>
  <c r="AC22" i="1"/>
  <c r="AD22" i="1"/>
  <c r="AE22" i="1"/>
  <c r="AF22" i="1"/>
  <c r="AG22" i="1"/>
  <c r="AH22" i="1"/>
  <c r="AJ22" i="1"/>
  <c r="AK22" i="1"/>
  <c r="AO22" i="1"/>
  <c r="AP22" i="1"/>
  <c r="AW22" i="1"/>
  <c r="AV22" i="1" s="1"/>
  <c r="AX22" i="1"/>
  <c r="BD22" i="1"/>
  <c r="BF22" i="1"/>
  <c r="BH22" i="1"/>
  <c r="BI22" i="1"/>
  <c r="BJ22" i="1"/>
  <c r="L23" i="1"/>
  <c r="Z23" i="1"/>
  <c r="AC23" i="1"/>
  <c r="AD23" i="1"/>
  <c r="AE23" i="1"/>
  <c r="AF23" i="1"/>
  <c r="AG23" i="1"/>
  <c r="AH23" i="1"/>
  <c r="AJ23" i="1"/>
  <c r="AK23" i="1"/>
  <c r="AO23" i="1"/>
  <c r="AW23" i="1" s="1"/>
  <c r="AP23" i="1"/>
  <c r="AX23" i="1"/>
  <c r="BD23" i="1"/>
  <c r="BF23" i="1"/>
  <c r="BH23" i="1"/>
  <c r="AB23" i="1" s="1"/>
  <c r="BI23" i="1"/>
  <c r="BJ23" i="1"/>
  <c r="L24" i="1"/>
  <c r="Z24" i="1"/>
  <c r="AD24" i="1"/>
  <c r="AE24" i="1"/>
  <c r="AF24" i="1"/>
  <c r="AG24" i="1"/>
  <c r="AH24" i="1"/>
  <c r="AJ24" i="1"/>
  <c r="AK24" i="1"/>
  <c r="AO24" i="1"/>
  <c r="BH24" i="1" s="1"/>
  <c r="AB24" i="1" s="1"/>
  <c r="AP24" i="1"/>
  <c r="BD24" i="1"/>
  <c r="BF24" i="1"/>
  <c r="BJ24" i="1"/>
  <c r="L25" i="1"/>
  <c r="Z25" i="1"/>
  <c r="AC25" i="1"/>
  <c r="AD25" i="1"/>
  <c r="AE25" i="1"/>
  <c r="AF25" i="1"/>
  <c r="AG25" i="1"/>
  <c r="AH25" i="1"/>
  <c r="AJ25" i="1"/>
  <c r="AK25" i="1"/>
  <c r="AL25" i="1"/>
  <c r="AO25" i="1"/>
  <c r="AW25" i="1" s="1"/>
  <c r="AP25" i="1"/>
  <c r="AX25" i="1"/>
  <c r="BD25" i="1"/>
  <c r="BF25" i="1"/>
  <c r="BH25" i="1"/>
  <c r="AB25" i="1" s="1"/>
  <c r="BI25" i="1"/>
  <c r="BJ25" i="1"/>
  <c r="L26" i="1"/>
  <c r="Z26" i="1"/>
  <c r="AD26" i="1"/>
  <c r="AE26" i="1"/>
  <c r="AF26" i="1"/>
  <c r="AG26" i="1"/>
  <c r="AH26" i="1"/>
  <c r="AJ26" i="1"/>
  <c r="AK26" i="1"/>
  <c r="AO26" i="1"/>
  <c r="AW26" i="1" s="1"/>
  <c r="AP26" i="1"/>
  <c r="AX26" i="1" s="1"/>
  <c r="BD26" i="1"/>
  <c r="BF26" i="1"/>
  <c r="BH26" i="1"/>
  <c r="AB26" i="1" s="1"/>
  <c r="BI26" i="1"/>
  <c r="AC26" i="1" s="1"/>
  <c r="BJ26" i="1"/>
  <c r="L27" i="1"/>
  <c r="Z27" i="1"/>
  <c r="AD27" i="1"/>
  <c r="AE27" i="1"/>
  <c r="AF27" i="1"/>
  <c r="AG27" i="1"/>
  <c r="AH27" i="1"/>
  <c r="AJ27" i="1"/>
  <c r="AK27" i="1"/>
  <c r="AO27" i="1"/>
  <c r="AP27" i="1"/>
  <c r="AW27" i="1"/>
  <c r="AV27" i="1" s="1"/>
  <c r="AX27" i="1"/>
  <c r="BD27" i="1"/>
  <c r="BF27" i="1"/>
  <c r="BH27" i="1"/>
  <c r="AB27" i="1" s="1"/>
  <c r="BI27" i="1"/>
  <c r="AC27" i="1" s="1"/>
  <c r="BJ27" i="1"/>
  <c r="L28" i="1"/>
  <c r="Z28" i="1"/>
  <c r="AD28" i="1"/>
  <c r="AE28" i="1"/>
  <c r="AF28" i="1"/>
  <c r="AG28" i="1"/>
  <c r="AH28" i="1"/>
  <c r="AJ28" i="1"/>
  <c r="AK28" i="1"/>
  <c r="AO28" i="1"/>
  <c r="AP28" i="1"/>
  <c r="AW28" i="1"/>
  <c r="AV28" i="1" s="1"/>
  <c r="AX28" i="1"/>
  <c r="BC28" i="1"/>
  <c r="BD28" i="1"/>
  <c r="BF28" i="1"/>
  <c r="BH28" i="1"/>
  <c r="AB28" i="1" s="1"/>
  <c r="BI28" i="1"/>
  <c r="AC28" i="1" s="1"/>
  <c r="BJ28" i="1"/>
  <c r="L12" i="1"/>
  <c r="BI24" i="1"/>
  <c r="AC24" i="1"/>
  <c r="AX24" i="1"/>
  <c r="AW24" i="1"/>
  <c r="BC24" i="1" s="1"/>
  <c r="AX21" i="1"/>
  <c r="BC21" i="1"/>
  <c r="BI15" i="1"/>
  <c r="AC15" i="1"/>
  <c r="AX15" i="1"/>
  <c r="AV15" i="1"/>
  <c r="AV21" i="1"/>
  <c r="BC15" i="1"/>
  <c r="BH17" i="1" l="1"/>
  <c r="AB17" i="1" s="1"/>
  <c r="H12" i="1"/>
  <c r="J17" i="1"/>
  <c r="AL17" i="1" s="1"/>
  <c r="BI16" i="1"/>
  <c r="AC16" i="1" s="1"/>
  <c r="BH16" i="1"/>
  <c r="AB16" i="1" s="1"/>
  <c r="J16" i="1"/>
  <c r="AL16" i="1" s="1"/>
  <c r="J15" i="1"/>
  <c r="AL15" i="1" s="1"/>
  <c r="J14" i="1"/>
  <c r="AL14" i="1" s="1"/>
  <c r="BC26" i="1"/>
  <c r="AV26" i="1"/>
  <c r="BC20" i="1"/>
  <c r="AV20" i="1"/>
  <c r="AV25" i="1"/>
  <c r="BC25" i="1"/>
  <c r="AV23" i="1"/>
  <c r="BC23" i="1"/>
  <c r="BC19" i="1"/>
  <c r="AV19" i="1"/>
  <c r="J18" i="1"/>
  <c r="AL18" i="1" s="1"/>
  <c r="BC27" i="1"/>
  <c r="I20" i="1"/>
  <c r="J20" i="1" s="1"/>
  <c r="AL20" i="1" s="1"/>
  <c r="I19" i="1"/>
  <c r="J19" i="1" s="1"/>
  <c r="AX18" i="1"/>
  <c r="BC14" i="1"/>
  <c r="AT12" i="1"/>
  <c r="BC22" i="1"/>
  <c r="AS12" i="1"/>
  <c r="BI18" i="1"/>
  <c r="AC18" i="1" s="1"/>
  <c r="AV24" i="1"/>
  <c r="AX17" i="1"/>
  <c r="BC17" i="1" s="1"/>
  <c r="AX16" i="1"/>
  <c r="BC16" i="1" s="1"/>
  <c r="J13" i="1"/>
  <c r="AL13" i="1" s="1"/>
  <c r="BC13" i="1"/>
  <c r="D11" i="2"/>
  <c r="C14" i="3"/>
  <c r="AL26" i="1"/>
  <c r="AL19" i="1" l="1"/>
  <c r="AU12" i="1" s="1"/>
  <c r="J12" i="1"/>
  <c r="F11" i="2" s="1"/>
  <c r="AV16" i="1"/>
  <c r="I12" i="1"/>
  <c r="AV17" i="1"/>
  <c r="AV18" i="1"/>
  <c r="BC18" i="1"/>
  <c r="J29" i="1" l="1"/>
  <c r="C15" i="3"/>
  <c r="C22" i="3" s="1"/>
  <c r="C29" i="3" s="1"/>
  <c r="E11" i="2"/>
  <c r="F13" i="2"/>
  <c r="I11" i="2"/>
  <c r="F29" i="3" l="1"/>
  <c r="I28" i="3"/>
  <c r="I29" i="3" l="1"/>
</calcChain>
</file>

<file path=xl/sharedStrings.xml><?xml version="1.0" encoding="utf-8"?>
<sst xmlns="http://schemas.openxmlformats.org/spreadsheetml/2006/main" count="348" uniqueCount="159">
  <si>
    <t>Položkový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</si>
  <si>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</si>
  <si>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</si>
  <si>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</si>
  <si>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</si>
  <si>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</si>
  <si>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</si>
  <si>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</si>
  <si>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</si>
  <si>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</si>
  <si>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</si>
  <si>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</si>
  <si>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</si>
  <si>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</si>
  <si>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</si>
  <si>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</si>
  <si>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</si>
  <si>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</si>
  <si>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</si>
  <si>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</si>
  <si>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</si>
  <si>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</si>
  <si>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</si>
  <si>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Poznámka:</t>
  </si>
  <si>
    <t>Objekt</t>
  </si>
  <si>
    <t>MOB</t>
  </si>
  <si>
    <t>REKONSTRUKCE LIEBIEGOVA PALÁCE pro potřeby polyfunkčního komunitního centra</t>
  </si>
  <si>
    <t>Vnitřní vybavení rev 10 NEuznatelné bez elektro</t>
  </si>
  <si>
    <t>Kód</t>
  </si>
  <si>
    <t>900</t>
  </si>
  <si>
    <t>Vv_04</t>
  </si>
  <si>
    <t>Vv_33a</t>
  </si>
  <si>
    <t>Vv_42</t>
  </si>
  <si>
    <t>Vv_52b</t>
  </si>
  <si>
    <t>Vv_77</t>
  </si>
  <si>
    <t>Vv_92</t>
  </si>
  <si>
    <t>Vv_101a</t>
  </si>
  <si>
    <t>Vv_101b</t>
  </si>
  <si>
    <t>Vv_01a</t>
  </si>
  <si>
    <t>Vv_03a</t>
  </si>
  <si>
    <t>Vv_32a</t>
  </si>
  <si>
    <t>Vv_32akk</t>
  </si>
  <si>
    <t>Vv_55a</t>
  </si>
  <si>
    <t>Vv_78d</t>
  </si>
  <si>
    <t>Vv_88c</t>
  </si>
  <si>
    <t>Vv_102b</t>
  </si>
  <si>
    <t>Zkrácený popis / Varianta</t>
  </si>
  <si>
    <t>Rozměry</t>
  </si>
  <si>
    <t>Ostatní položky</t>
  </si>
  <si>
    <t>Židle s područkami pro kavárnu, barva Nougat, čalounění Jim 826</t>
  </si>
  <si>
    <t>čtvercový stůl pro kavárnu s jednou středovou nohou, rozměr desky 700 x 700 mm, barva Nougat</t>
  </si>
  <si>
    <t>Šatní skříň dvojdílná SAS 32 A C1, šířka skříňky 300 mm, celkové rozměry 1850 x 600 x 500 mm</t>
  </si>
  <si>
    <t>Volně stojící věšák na kabáty, barva Natural, 12 háčků</t>
  </si>
  <si>
    <t>Čistící zóna, celková gramáž 1375 g/m2, rub podložky pogumován, šedá barva, zátěž 22</t>
  </si>
  <si>
    <t>Nábytkový trezor, bezpečnostní třída 1, zámek na klíč, vnitřní police, celkové rozměry 415 x 345 x 310 mm</t>
  </si>
  <si>
    <t>Nábytkový trezor, bezpečnostní třída 1, zámek na klíč, 2 vnitřní police, uzamykatelná vnitřní schránka, celkové rozměry 860 x 490 x 410 mm</t>
  </si>
  <si>
    <t>Stohovatelná designová židle v různých barvách</t>
  </si>
  <si>
    <t>Kancelářská židle s područkami, gumová kolečka, podpěra hlavy a bederní páteře</t>
  </si>
  <si>
    <t>kancelářský stůl s dolním krycím panelem, rozměry desky 1600 x 800 mm</t>
  </si>
  <si>
    <t>kancelářský kontejner ke stolu, uzamykatelné zásuvky</t>
  </si>
  <si>
    <t>Nízká kancelářská skříň, dvoukřídlá, uzamykatelná, dekor buk, rozměry 1087 x 800 x 420 mm</t>
  </si>
  <si>
    <t>Dřevěný řadový věšák, 5 háčků, povrchová úprava Natural-wood, celkové rozměry 67 x 32 x 505,5 mm</t>
  </si>
  <si>
    <t>Drátěný odpadkový koš pro kanceláře, černý, čtvercový, celkové rozměry 310 x 270 x 270 mm</t>
  </si>
  <si>
    <t>Bílá popisovací magnetická tabule, nástěnná, hliníkový rám, odkládací lišta, rozměry 900 x 1200 mm</t>
  </si>
  <si>
    <t>Doba výstavby:</t>
  </si>
  <si>
    <t>Začátek výstavby:</t>
  </si>
  <si>
    <t>Konec výstavby:</t>
  </si>
  <si>
    <t>Zpracováno dne:</t>
  </si>
  <si>
    <t>MJ</t>
  </si>
  <si>
    <t>kus</t>
  </si>
  <si>
    <t>Množství</t>
  </si>
  <si>
    <t>Cena/MJ</t>
  </si>
  <si>
    <t>(Kč)</t>
  </si>
  <si>
    <t>Objednatel:</t>
  </si>
  <si>
    <t>Projektant:</t>
  </si>
  <si>
    <t>Zhotovitel:</t>
  </si>
  <si>
    <t>Zpracoval:</t>
  </si>
  <si>
    <t>Náklady (Kč)</t>
  </si>
  <si>
    <t>Dodávka</t>
  </si>
  <si>
    <t>Celkem:</t>
  </si>
  <si>
    <t>Statutární město Liberec</t>
  </si>
  <si>
    <t>Ateliér Masák &amp; Partner, s.r.o.</t>
  </si>
  <si>
    <t> </t>
  </si>
  <si>
    <t>Montáž</t>
  </si>
  <si>
    <t>Celkem</t>
  </si>
  <si>
    <t>Hmotnost (t)</t>
  </si>
  <si>
    <t>Jednot.</t>
  </si>
  <si>
    <t>Cenová</t>
  </si>
  <si>
    <t>soustava</t>
  </si>
  <si>
    <t>vlastní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</si>
  <si>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</si>
  <si>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</si>
  <si>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</si>
  <si>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</si>
  <si>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</si>
  <si>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</si>
  <si>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</si>
  <si>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</si>
  <si>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</si>
  <si>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900_</t>
  </si>
  <si>
    <t>9_</t>
  </si>
  <si>
    <t>MOB_</t>
  </si>
  <si>
    <t>MAT</t>
  </si>
  <si>
    <t>WORK</t>
  </si>
  <si>
    <t>CELK</t>
  </si>
  <si>
    <t>Položkový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</si>
  <si>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</si>
  <si>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</si>
  <si>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</si>
  <si>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</si>
  <si>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</si>
  <si>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T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</si>
  <si>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</si>
  <si>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</si>
  <si>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</si>
  <si>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</si>
  <si>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</si>
  <si>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</si>
  <si>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</si>
  <si>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</si>
  <si>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</si>
  <si>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</si>
  <si>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</si>
  <si>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</si>
  <si>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</si>
  <si>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</si>
  <si>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</si>
  <si>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</si>
  <si>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</si>
  <si>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</si>
  <si>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</si>
  <si>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</si>
  <si>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</si>
  <si>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</si>
  <si>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</si>
  <si>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</si>
  <si>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</si>
  <si>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</si>
  <si>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</si>
  <si>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</si>
  <si>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</si>
  <si>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</si>
  <si>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</si>
  <si>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</si>
  <si>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</si>
  <si>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</si>
  <si>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</si>
  <si>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</si>
  <si>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</si>
  <si>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</si>
  <si>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</si>
  <si>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</si>
  <si>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</si>
  <si>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</si>
  <si>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</si>
  <si>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</si>
  <si>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Barový pult -zakázková výroba, masivní dřevo smrk + dýha kořenovice ořech, kvalitní kování, mosazné doplňky (úchytky apod)., pracovní desky z leštěné Liberecké žuly</t>
  </si>
  <si>
    <t>m2</t>
  </si>
  <si>
    <t xml:space="preserve">Nabídka a jednotková cena zahrnuje dodávku a montáž výrobků podle uvedené specifikace, vč. dopravy na místo montáže a veškeré manipulace.
Zohlednění prací v památkovém objektu, zejména nutnost mimořádně citlivého přístupu ke stávajícím stavebním konstrukcím, je promítnuto do kalkulace jednotlivých cen.
Věcné ani výměrové údaje ve všech soupisech prací a dodávek nesmí být zhotovitelem při zpracování nabídky měněny.
Obrázky výrobků uvedené ve standardech a v soupisech prací a dodávek jsou referenční, případná záměna za obdobné výrobky se stejnými parametry je po odsouhlasení projektantem a zástupcem objednatele možná.
Součástí dodávky zakázkově vyráběných výrobků je vždy výrobní a montážní dokumentace, která bude před vlastním zahájením výroby těchto prvků předložena v dostatečném předstihu objednateli k posouzení a schválení.
Náklady na zpracování těchto dokumentací je nutno zahrnout do jednotkových cen a nebudou zvlášť hrazeny.
Zhotovitel odpovídá za dodané a osazené výrobky a provedené montážní práce až do protokolárního předání díla objednateli.
Škody všeho druhu, které vzniknou činností dodavatele na stavbě samotné, či na již provedených pracích a dodávkách, musí být zhotovitelem na jeho náklady odstraněny do protokolárního předání díla objednateli.
Cena kontrolního rozpočtu je stanovena dle veřejně dostupných informací z internetu.			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</si>
</sst>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color indexed="8"/>
      <name val="Arial"/>
      <family val="2"/>
    </font>
    <font>
      <sz val="1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sz val="10"/>
      <color indexed="61"/>
      <name val="Arial"/>
      <family val="2"/>
    </font>
    <font>
      <i/>
      <sz val="8"/>
      <color indexed="8"/>
      <name val="Arial"/>
      <family val="2"/>
    </font>
    <font>
      <b/>
      <sz val="10"/>
      <color indexed="56"/>
      <name val="Arial"/>
      <family val="2"/>
    </font>
    <font>
      <b/>
      <sz val="18"/>
      <color indexed="8"/>
      <name val="Arial"/>
      <family val="2"/>
    </font>
    <font>
      <b/>
      <sz val="2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indexed="8"/>
      <name val="Arial"/>
      <family val="2"/>
    </font>
    <font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7">
    <xf numFmtId="0" fontId="1" fillId="0" borderId="0" xfId="0" applyFont="1" applyAlignment="1">
      <alignment vertical="center"/>
    </xf>
    <xf numFmtId="0" fontId="1" fillId="0" borderId="4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10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49" fontId="3" fillId="0" borderId="12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1" fillId="0" borderId="2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9" fillId="3" borderId="14" xfId="0" applyNumberFormat="1" applyFont="1" applyFill="1" applyBorder="1" applyAlignment="1" applyProtection="1">
      <alignment horizontal="center" vertical="center"/>
    </xf>
    <xf numFmtId="49" fontId="10" fillId="0" borderId="15" xfId="0" applyNumberFormat="1" applyFont="1" applyFill="1" applyBorder="1" applyAlignment="1" applyProtection="1">
      <alignment horizontal="left" vertical="center"/>
    </xf>
    <xf numFmtId="49" fontId="10" fillId="0" borderId="16" xfId="0" applyNumberFormat="1" applyFont="1" applyFill="1" applyBorder="1" applyAlignment="1" applyProtection="1">
      <alignment horizontal="left" vertical="center"/>
    </xf>
    <xf numFmtId="0" fontId="1" fillId="0" borderId="17" xfId="0" applyNumberFormat="1" applyFont="1" applyFill="1" applyBorder="1" applyAlignment="1" applyProtection="1">
      <alignment vertical="center"/>
    </xf>
    <xf numFmtId="49" fontId="6" fillId="0" borderId="2" xfId="0" applyNumberFormat="1" applyFont="1" applyFill="1" applyBorder="1" applyAlignment="1" applyProtection="1">
      <alignment horizontal="left" vertical="center"/>
    </xf>
    <xf numFmtId="49" fontId="11" fillId="0" borderId="14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18" xfId="0" applyNumberFormat="1" applyFont="1" applyFill="1" applyBorder="1" applyAlignment="1" applyProtection="1">
      <alignment vertical="center"/>
    </xf>
    <xf numFmtId="0" fontId="1" fillId="0" borderId="19" xfId="0" applyNumberFormat="1" applyFont="1" applyFill="1" applyBorder="1" applyAlignment="1" applyProtection="1">
      <alignment vertical="center"/>
    </xf>
    <xf numFmtId="4" fontId="11" fillId="0" borderId="14" xfId="0" applyNumberFormat="1" applyFont="1" applyFill="1" applyBorder="1" applyAlignment="1" applyProtection="1">
      <alignment horizontal="right" vertical="center"/>
    </xf>
    <xf numFmtId="49" fontId="11" fillId="0" borderId="14" xfId="0" applyNumberFormat="1" applyFont="1" applyFill="1" applyBorder="1" applyAlignment="1" applyProtection="1">
      <alignment horizontal="right" vertical="center"/>
    </xf>
    <xf numFmtId="4" fontId="11" fillId="0" borderId="7" xfId="0" applyNumberFormat="1" applyFont="1" applyFill="1" applyBorder="1" applyAlignment="1" applyProtection="1">
      <alignment horizontal="right" vertical="center"/>
    </xf>
    <xf numFmtId="0" fontId="1" fillId="0" borderId="20" xfId="0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4" fontId="10" fillId="3" borderId="22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/>
    <xf numFmtId="0" fontId="3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26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2" fillId="0" borderId="3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1" fillId="0" borderId="29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18" xfId="0" applyNumberFormat="1" applyFont="1" applyFill="1" applyBorder="1" applyAlignment="1" applyProtection="1">
      <alignment horizontal="left" vertical="center"/>
    </xf>
    <xf numFmtId="49" fontId="11" fillId="0" borderId="1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30" xfId="0" applyNumberFormat="1" applyFont="1" applyFill="1" applyBorder="1" applyAlignment="1" applyProtection="1">
      <alignment horizontal="left" vertical="center"/>
    </xf>
    <xf numFmtId="49" fontId="11" fillId="0" borderId="31" xfId="0" applyNumberFormat="1" applyFont="1" applyFill="1" applyBorder="1" applyAlignment="1" applyProtection="1">
      <alignment horizontal="left" vertical="center"/>
    </xf>
    <xf numFmtId="0" fontId="11" fillId="0" borderId="27" xfId="0" applyNumberFormat="1" applyFont="1" applyFill="1" applyBorder="1" applyAlignment="1" applyProtection="1">
      <alignment horizontal="left" vertical="center"/>
    </xf>
    <xf numFmtId="0" fontId="11" fillId="0" borderId="32" xfId="0" applyNumberFormat="1" applyFont="1" applyFill="1" applyBorder="1" applyAlignment="1" applyProtection="1">
      <alignment horizontal="left" vertical="center"/>
    </xf>
    <xf numFmtId="49" fontId="10" fillId="3" borderId="33" xfId="0" applyNumberFormat="1" applyFont="1" applyFill="1" applyBorder="1" applyAlignment="1" applyProtection="1">
      <alignment horizontal="left" vertical="center"/>
    </xf>
    <xf numFmtId="0" fontId="10" fillId="3" borderId="34" xfId="0" applyNumberFormat="1" applyFont="1" applyFill="1" applyBorder="1" applyAlignment="1" applyProtection="1">
      <alignment horizontal="left" vertical="center"/>
    </xf>
    <xf numFmtId="49" fontId="11" fillId="0" borderId="35" xfId="0" applyNumberFormat="1" applyFont="1" applyFill="1" applyBorder="1" applyAlignment="1" applyProtection="1">
      <alignment horizontal="left" vertical="center"/>
    </xf>
    <xf numFmtId="0" fontId="11" fillId="0" borderId="2" xfId="0" applyNumberFormat="1" applyFont="1" applyFill="1" applyBorder="1" applyAlignment="1" applyProtection="1">
      <alignment horizontal="left" vertical="center"/>
    </xf>
    <xf numFmtId="0" fontId="11" fillId="0" borderId="36" xfId="0" applyNumberFormat="1" applyFont="1" applyFill="1" applyBorder="1" applyAlignment="1" applyProtection="1">
      <alignment horizontal="left" vertical="center"/>
    </xf>
    <xf numFmtId="49" fontId="10" fillId="0" borderId="33" xfId="0" applyNumberFormat="1" applyFont="1" applyFill="1" applyBorder="1" applyAlignment="1" applyProtection="1">
      <alignment horizontal="left" vertical="center"/>
    </xf>
    <xf numFmtId="0" fontId="10" fillId="0" borderId="22" xfId="0" applyNumberFormat="1" applyFont="1" applyFill="1" applyBorder="1" applyAlignment="1" applyProtection="1">
      <alignment horizontal="left" vertical="center"/>
    </xf>
    <xf numFmtId="49" fontId="11" fillId="0" borderId="33" xfId="0" applyNumberFormat="1" applyFont="1" applyFill="1" applyBorder="1" applyAlignment="1" applyProtection="1">
      <alignment horizontal="left" vertical="center"/>
    </xf>
    <xf numFmtId="0" fontId="11" fillId="0" borderId="22" xfId="0" applyNumberFormat="1" applyFont="1" applyFill="1" applyBorder="1" applyAlignment="1" applyProtection="1">
      <alignment horizontal="left" vertical="center"/>
    </xf>
    <xf numFmtId="49" fontId="8" fillId="0" borderId="34" xfId="0" applyNumberFormat="1" applyFont="1" applyFill="1" applyBorder="1" applyAlignment="1" applyProtection="1">
      <alignment horizontal="center" vertical="center"/>
    </xf>
    <xf numFmtId="0" fontId="8" fillId="0" borderId="34" xfId="0" applyNumberFormat="1" applyFont="1" applyFill="1" applyBorder="1" applyAlignment="1" applyProtection="1">
      <alignment horizontal="center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12" fillId="0" borderId="22" xfId="0" applyNumberFormat="1" applyFont="1" applyFill="1" applyBorder="1" applyAlignment="1" applyProtection="1">
      <alignment horizontal="left" vertical="center"/>
    </xf>
    <xf numFmtId="0" fontId="1" fillId="0" borderId="19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 wrapText="1"/>
    </xf>
    <xf numFmtId="0" fontId="1" fillId="0" borderId="37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18" xfId="0" applyNumberFormat="1" applyFont="1" applyFill="1" applyBorder="1" applyAlignment="1" applyProtection="1">
      <alignment horizontal="left" vertical="center"/>
    </xf>
    <xf numFmtId="49" fontId="4" fillId="2" borderId="14" xfId="0" applyNumberFormat="1" applyFont="1" applyFill="1" applyBorder="1" applyAlignment="1" applyProtection="1">
      <alignment horizontal="left" vertical="center"/>
    </xf>
    <xf numFmtId="49" fontId="7" fillId="2" borderId="14" xfId="0" applyNumberFormat="1" applyFont="1" applyFill="1" applyBorder="1" applyAlignment="1" applyProtection="1">
      <alignment horizontal="left" vertical="center"/>
    </xf>
    <xf numFmtId="4" fontId="7" fillId="2" borderId="14" xfId="0" applyNumberFormat="1" applyFont="1" applyFill="1" applyBorder="1" applyAlignment="1" applyProtection="1">
      <alignment horizontal="right" vertical="center"/>
    </xf>
    <xf numFmtId="49" fontId="7" fillId="2" borderId="14" xfId="0" applyNumberFormat="1" applyFont="1" applyFill="1" applyBorder="1" applyAlignment="1" applyProtection="1">
      <alignment horizontal="right" vertical="center"/>
    </xf>
    <xf numFmtId="49" fontId="5" fillId="0" borderId="14" xfId="0" applyNumberFormat="1" applyFont="1" applyFill="1" applyBorder="1" applyAlignment="1" applyProtection="1">
      <alignment horizontal="left" vertical="center"/>
    </xf>
    <xf numFmtId="4" fontId="5" fillId="0" borderId="14" xfId="0" applyNumberFormat="1" applyFont="1" applyFill="1" applyBorder="1" applyAlignment="1" applyProtection="1">
      <alignment horizontal="right" vertical="center"/>
    </xf>
    <xf numFmtId="49" fontId="5" fillId="0" borderId="14" xfId="0" applyNumberFormat="1" applyFont="1" applyFill="1" applyBorder="1" applyAlignment="1" applyProtection="1">
      <alignment horizontal="right" vertical="center"/>
    </xf>
    <xf numFmtId="49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29" xfId="0" applyNumberFormat="1" applyFont="1" applyFill="1" applyBorder="1" applyAlignment="1" applyProtection="1">
      <alignment horizontal="left" vertical="center" wrapText="1"/>
      <protection locked="0"/>
    </xf>
    <xf numFmtId="0" fontId="1" fillId="0" borderId="4" xfId="0" applyNumberFormat="1" applyFont="1" applyFill="1" applyBorder="1" applyAlignment="1" applyProtection="1">
      <alignment horizontal="left" vertical="center"/>
      <protection locked="0"/>
    </xf>
    <xf numFmtId="0" fontId="3" fillId="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4" xfId="0" applyNumberFormat="1" applyFont="1" applyFill="1" applyBorder="1" applyAlignment="1" applyProtection="1">
      <alignment horizontal="left" vertical="center"/>
      <protection locked="0"/>
    </xf>
    <xf numFmtId="49" fontId="1" fillId="0" borderId="4" xfId="0" applyNumberFormat="1" applyFont="1" applyFill="1" applyBorder="1" applyAlignment="1" applyProtection="1">
      <alignment horizontal="left" vertical="center"/>
      <protection locked="0"/>
    </xf>
    <xf numFmtId="0" fontId="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NumberFormat="1" applyFont="1" applyFill="1" applyBorder="1" applyAlignment="1" applyProtection="1">
      <alignment horizontal="left" vertical="center"/>
      <protection locked="0"/>
    </xf>
    <xf numFmtId="0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9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/>
      <protection locked="0"/>
    </xf>
    <xf numFmtId="0" fontId="1" fillId="0" borderId="21" xfId="0" applyNumberFormat="1" applyFont="1" applyFill="1" applyBorder="1" applyAlignment="1" applyProtection="1">
      <alignment horizontal="left" vertical="center"/>
      <protection locked="0"/>
    </xf>
    <xf numFmtId="0" fontId="1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0" fontId="1" fillId="0" borderId="26" xfId="0" applyNumberFormat="1" applyFont="1" applyFill="1" applyBorder="1" applyAlignment="1" applyProtection="1">
      <alignment horizontal="left" vertical="center"/>
      <protection locked="0"/>
    </xf>
    <xf numFmtId="0" fontId="1" fillId="0" borderId="27" xfId="0" applyNumberFormat="1" applyFont="1" applyFill="1" applyBorder="1" applyAlignment="1" applyProtection="1">
      <alignment horizontal="left" vertical="center"/>
      <protection locked="0"/>
    </xf>
    <xf numFmtId="0" fontId="1" fillId="0" borderId="28" xfId="0" applyNumberFormat="1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/>
      <protection locked="0"/>
    </xf>
    <xf numFmtId="49" fontId="3" fillId="0" borderId="5" xfId="0" applyNumberFormat="1" applyFont="1" applyFill="1" applyBorder="1" applyAlignment="1" applyProtection="1">
      <alignment horizontal="left" vertical="center"/>
      <protection locked="0"/>
    </xf>
    <xf numFmtId="49" fontId="3" fillId="0" borderId="5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Fill="1" applyBorder="1" applyAlignment="1" applyProtection="1">
      <alignment horizontal="center" vertical="center"/>
      <protection locked="0"/>
    </xf>
    <xf numFmtId="49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3" fillId="0" borderId="24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NumberFormat="1" applyFont="1" applyFill="1" applyBorder="1" applyAlignment="1" applyProtection="1">
      <alignment vertical="center"/>
      <protection locked="0"/>
    </xf>
    <xf numFmtId="49" fontId="1" fillId="0" borderId="38" xfId="0" applyNumberFormat="1" applyFont="1" applyFill="1" applyBorder="1" applyAlignment="1" applyProtection="1">
      <alignment horizontal="left" vertical="center"/>
      <protection locked="0"/>
    </xf>
    <xf numFmtId="49" fontId="1" fillId="0" borderId="39" xfId="0" applyNumberFormat="1" applyFont="1" applyFill="1" applyBorder="1" applyAlignment="1" applyProtection="1">
      <alignment horizontal="left" vertical="center"/>
      <protection locked="0"/>
    </xf>
    <xf numFmtId="49" fontId="3" fillId="0" borderId="39" xfId="0" applyNumberFormat="1" applyFont="1" applyFill="1" applyBorder="1" applyAlignment="1" applyProtection="1">
      <alignment horizontal="left" vertical="center"/>
      <protection locked="0"/>
    </xf>
    <xf numFmtId="49" fontId="3" fillId="0" borderId="40" xfId="0" applyNumberFormat="1" applyFont="1" applyFill="1" applyBorder="1" applyAlignment="1" applyProtection="1">
      <alignment horizontal="center" vertical="center"/>
      <protection locked="0"/>
    </xf>
    <xf numFmtId="49" fontId="3" fillId="0" borderId="41" xfId="0" applyNumberFormat="1" applyFont="1" applyFill="1" applyBorder="1" applyAlignment="1" applyProtection="1">
      <alignment horizontal="center" vertical="center"/>
      <protection locked="0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49" fontId="3" fillId="0" borderId="42" xfId="0" applyNumberFormat="1" applyFont="1" applyFill="1" applyBorder="1" applyAlignment="1" applyProtection="1">
      <alignment horizontal="center" vertical="center"/>
      <protection locked="0"/>
    </xf>
    <xf numFmtId="49" fontId="3" fillId="0" borderId="43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right" vertical="center"/>
      <protection locked="0"/>
    </xf>
    <xf numFmtId="49" fontId="4" fillId="2" borderId="14" xfId="0" applyNumberFormat="1" applyFont="1" applyFill="1" applyBorder="1" applyAlignment="1" applyProtection="1">
      <alignment horizontal="left" vertical="center"/>
      <protection locked="0"/>
    </xf>
    <xf numFmtId="49" fontId="7" fillId="2" borderId="14" xfId="0" applyNumberFormat="1" applyFont="1" applyFill="1" applyBorder="1" applyAlignment="1" applyProtection="1">
      <alignment horizontal="left" vertical="center"/>
      <protection locked="0"/>
    </xf>
    <xf numFmtId="49" fontId="7" fillId="2" borderId="14" xfId="0" applyNumberFormat="1" applyFont="1" applyFill="1" applyBorder="1" applyAlignment="1" applyProtection="1">
      <alignment horizontal="right" vertical="center"/>
      <protection locked="0"/>
    </xf>
    <xf numFmtId="4" fontId="7" fillId="2" borderId="0" xfId="0" applyNumberFormat="1" applyFont="1" applyFill="1" applyBorder="1" applyAlignment="1" applyProtection="1">
      <alignment horizontal="right" vertical="center"/>
      <protection locked="0"/>
    </xf>
    <xf numFmtId="49" fontId="5" fillId="0" borderId="14" xfId="0" applyNumberFormat="1" applyFont="1" applyFill="1" applyBorder="1" applyAlignment="1" applyProtection="1">
      <alignment horizontal="left" vertical="center"/>
      <protection locked="0"/>
    </xf>
    <xf numFmtId="4" fontId="5" fillId="0" borderId="14" xfId="0" applyNumberFormat="1" applyFont="1" applyFill="1" applyBorder="1" applyAlignment="1" applyProtection="1">
      <alignment horizontal="right" vertical="center"/>
      <protection locked="0"/>
    </xf>
    <xf numFmtId="4" fontId="5" fillId="4" borderId="14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49" fontId="5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4" xfId="0" applyNumberFormat="1" applyFont="1" applyFill="1" applyBorder="1" applyAlignment="1" applyProtection="1">
      <alignment vertical="center"/>
      <protection locked="0"/>
    </xf>
    <xf numFmtId="49" fontId="3" fillId="0" borderId="4" xfId="0" applyNumberFormat="1" applyFont="1" applyFill="1" applyBorder="1" applyAlignment="1" applyProtection="1">
      <alignment horizontal="left" vertical="center"/>
      <protection locked="0"/>
    </xf>
    <xf numFmtId="49" fontId="13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FFFFFF"/>
      <rgbColor rgb="00000080"/>
      <rgbColor rgb="00FFFF80"/>
      <rgbColor rgb="00800000"/>
      <rgbColor rgb="0080FFFF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1045" name="Picture 1">
          <a:extLst>
            <a:ext uri="{FF2B5EF4-FFF2-40B4-BE49-F238E27FC236}">
              <a16:creationId xmlns:a16="http://schemas.microsoft.com/office/drawing/2014/main" xmlns="" id="{BB5FEDF2-701C-1543-A448-C0FB8A8BE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069" name="Picture 1">
          <a:extLst>
            <a:ext uri="{FF2B5EF4-FFF2-40B4-BE49-F238E27FC236}">
              <a16:creationId xmlns:a16="http://schemas.microsoft.com/office/drawing/2014/main" xmlns="" id="{66E96BCB-2959-6F4C-888D-458E97B1D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3093" name="Picture 1">
          <a:extLst>
            <a:ext uri="{FF2B5EF4-FFF2-40B4-BE49-F238E27FC236}">
              <a16:creationId xmlns:a16="http://schemas.microsoft.com/office/drawing/2014/main" xmlns="" id="{CA2DDEC0-487B-0A40-A85C-9034A045E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1"/>
  <sheetViews>
    <sheetView tabSelected="1" topLeftCell="D1" workbookViewId="0">
      <pane ySplit="11" topLeftCell="A18" activePane="bottomLeft" state="frozenSplit"/>
      <selection pane="bottomLeft" activeCell="A31" sqref="A31:M31"/>
    </sheetView>
  </sheetViews>
  <sheetFormatPr defaultColWidth="11.42578125" defaultRowHeight="12.75" x14ac:dyDescent="0.2"/>
  <cols>
    <col min="1" max="1" width="3.7109375" style="85" customWidth="1"/>
    <col min="2" max="2" width="7.42578125" style="85" customWidth="1"/>
    <col min="3" max="3" width="14.28515625" style="85" customWidth="1"/>
    <col min="4" max="4" width="146.28515625" style="85" customWidth="1"/>
    <col min="5" max="5" width="4.42578125" style="85" customWidth="1"/>
    <col min="6" max="6" width="12.85546875" style="85" customWidth="1"/>
    <col min="7" max="7" width="12" style="85" customWidth="1"/>
    <col min="8" max="10" width="14.28515625" style="85" customWidth="1"/>
    <col min="11" max="13" width="11.7109375" style="85" customWidth="1"/>
    <col min="14" max="24" width="11.42578125" style="85"/>
    <col min="25" max="62" width="9.7109375" style="85" hidden="1" customWidth="1"/>
    <col min="63" max="16384" width="11.42578125" style="85"/>
  </cols>
  <sheetData>
    <row r="1" spans="1:62" ht="72.95" customHeight="1" x14ac:dyDescent="0.35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62" x14ac:dyDescent="0.2">
      <c r="A2" s="86" t="s">
        <v>1</v>
      </c>
      <c r="B2" s="87"/>
      <c r="C2" s="88" t="s">
        <v>26</v>
      </c>
      <c r="D2" s="89"/>
      <c r="E2" s="90" t="s">
        <v>64</v>
      </c>
      <c r="F2" s="87"/>
      <c r="G2" s="90" t="s">
        <v>6</v>
      </c>
      <c r="H2" s="91" t="s">
        <v>73</v>
      </c>
      <c r="I2" s="91" t="s">
        <v>80</v>
      </c>
      <c r="J2" s="87"/>
      <c r="K2" s="87"/>
      <c r="L2" s="87"/>
      <c r="M2" s="92"/>
      <c r="N2" s="93"/>
    </row>
    <row r="3" spans="1:62" x14ac:dyDescent="0.2">
      <c r="A3" s="94"/>
      <c r="B3" s="95"/>
      <c r="C3" s="96"/>
      <c r="D3" s="96"/>
      <c r="E3" s="95"/>
      <c r="F3" s="95"/>
      <c r="G3" s="95"/>
      <c r="H3" s="95"/>
      <c r="I3" s="95"/>
      <c r="J3" s="95"/>
      <c r="K3" s="95"/>
      <c r="L3" s="95"/>
      <c r="M3" s="97"/>
      <c r="N3" s="93"/>
    </row>
    <row r="4" spans="1:62" x14ac:dyDescent="0.2">
      <c r="A4" s="98" t="s">
        <v>2</v>
      </c>
      <c r="B4" s="95"/>
      <c r="C4" s="99" t="s">
        <v>27</v>
      </c>
      <c r="D4" s="95"/>
      <c r="E4" s="100" t="s">
        <v>65</v>
      </c>
      <c r="F4" s="95"/>
      <c r="G4" s="100" t="s">
        <v>6</v>
      </c>
      <c r="H4" s="99" t="s">
        <v>74</v>
      </c>
      <c r="I4" s="99" t="s">
        <v>81</v>
      </c>
      <c r="J4" s="95"/>
      <c r="K4" s="95"/>
      <c r="L4" s="95"/>
      <c r="M4" s="97"/>
      <c r="N4" s="93"/>
    </row>
    <row r="5" spans="1:62" x14ac:dyDescent="0.2">
      <c r="A5" s="94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7"/>
      <c r="N5" s="93"/>
    </row>
    <row r="6" spans="1:62" x14ac:dyDescent="0.2">
      <c r="A6" s="98" t="s">
        <v>3</v>
      </c>
      <c r="B6" s="95"/>
      <c r="C6" s="99" t="s">
        <v>6</v>
      </c>
      <c r="D6" s="95"/>
      <c r="E6" s="100" t="s">
        <v>66</v>
      </c>
      <c r="F6" s="95"/>
      <c r="G6" s="100" t="s">
        <v>6</v>
      </c>
      <c r="H6" s="99" t="s">
        <v>75</v>
      </c>
      <c r="I6" s="100" t="s">
        <v>82</v>
      </c>
      <c r="J6" s="95"/>
      <c r="K6" s="95"/>
      <c r="L6" s="95"/>
      <c r="M6" s="97"/>
      <c r="N6" s="93"/>
    </row>
    <row r="7" spans="1:62" x14ac:dyDescent="0.2">
      <c r="A7" s="94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7"/>
      <c r="N7" s="93"/>
    </row>
    <row r="8" spans="1:62" x14ac:dyDescent="0.2">
      <c r="A8" s="98" t="s">
        <v>4</v>
      </c>
      <c r="B8" s="95"/>
      <c r="C8" s="99" t="s">
        <v>6</v>
      </c>
      <c r="D8" s="95"/>
      <c r="E8" s="100" t="s">
        <v>67</v>
      </c>
      <c r="F8" s="95"/>
      <c r="G8" s="100" t="s">
        <v>6</v>
      </c>
      <c r="H8" s="99" t="s">
        <v>76</v>
      </c>
      <c r="I8" s="100" t="s">
        <v>82</v>
      </c>
      <c r="J8" s="95"/>
      <c r="K8" s="95"/>
      <c r="L8" s="95"/>
      <c r="M8" s="97"/>
      <c r="N8" s="93"/>
    </row>
    <row r="9" spans="1:62" x14ac:dyDescent="0.2">
      <c r="A9" s="101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3"/>
      <c r="N9" s="93"/>
    </row>
    <row r="10" spans="1:62" x14ac:dyDescent="0.2">
      <c r="A10" s="104" t="s">
        <v>5</v>
      </c>
      <c r="B10" s="105" t="s">
        <v>24</v>
      </c>
      <c r="C10" s="105" t="s">
        <v>28</v>
      </c>
      <c r="D10" s="105" t="s">
        <v>46</v>
      </c>
      <c r="E10" s="105" t="s">
        <v>68</v>
      </c>
      <c r="F10" s="106" t="s">
        <v>70</v>
      </c>
      <c r="G10" s="107" t="s">
        <v>71</v>
      </c>
      <c r="H10" s="108" t="s">
        <v>77</v>
      </c>
      <c r="I10" s="109"/>
      <c r="J10" s="110"/>
      <c r="K10" s="108" t="s">
        <v>85</v>
      </c>
      <c r="L10" s="110"/>
      <c r="M10" s="111" t="s">
        <v>87</v>
      </c>
      <c r="N10" s="112"/>
    </row>
    <row r="11" spans="1:62" x14ac:dyDescent="0.2">
      <c r="A11" s="113" t="s">
        <v>6</v>
      </c>
      <c r="B11" s="114" t="s">
        <v>6</v>
      </c>
      <c r="C11" s="114" t="s">
        <v>6</v>
      </c>
      <c r="D11" s="115" t="s">
        <v>47</v>
      </c>
      <c r="E11" s="114" t="s">
        <v>6</v>
      </c>
      <c r="F11" s="114" t="s">
        <v>6</v>
      </c>
      <c r="G11" s="116" t="s">
        <v>72</v>
      </c>
      <c r="H11" s="117" t="s">
        <v>78</v>
      </c>
      <c r="I11" s="118" t="s">
        <v>83</v>
      </c>
      <c r="J11" s="119" t="s">
        <v>84</v>
      </c>
      <c r="K11" s="117" t="s">
        <v>86</v>
      </c>
      <c r="L11" s="119" t="s">
        <v>84</v>
      </c>
      <c r="M11" s="120" t="s">
        <v>88</v>
      </c>
      <c r="N11" s="112"/>
      <c r="Z11" s="121" t="s">
        <v>90</v>
      </c>
      <c r="AA11" s="121" t="s">
        <v>91</v>
      </c>
      <c r="AB11" s="121" t="s">
        <v>92</v>
      </c>
      <c r="AC11" s="121" t="s">
        <v>93</v>
      </c>
      <c r="AD11" s="121" t="s">
        <v>94</v>
      </c>
      <c r="AE11" s="121" t="s">
        <v>95</v>
      </c>
      <c r="AF11" s="121" t="s">
        <v>96</v>
      </c>
      <c r="AG11" s="121" t="s">
        <v>97</v>
      </c>
      <c r="AH11" s="121" t="s">
        <v>98</v>
      </c>
      <c r="BH11" s="121" t="s">
        <v>102</v>
      </c>
      <c r="BI11" s="121" t="s">
        <v>103</v>
      </c>
      <c r="BJ11" s="121" t="s">
        <v>104</v>
      </c>
    </row>
    <row r="12" spans="1:62" x14ac:dyDescent="0.2">
      <c r="A12" s="122"/>
      <c r="B12" s="123"/>
      <c r="C12" s="123" t="s">
        <v>29</v>
      </c>
      <c r="D12" s="77" t="s">
        <v>48</v>
      </c>
      <c r="E12" s="76" t="s">
        <v>6</v>
      </c>
      <c r="F12" s="76" t="s">
        <v>6</v>
      </c>
      <c r="G12" s="122" t="s">
        <v>6</v>
      </c>
      <c r="H12" s="78">
        <f>SUM(H13:H28)</f>
        <v>0</v>
      </c>
      <c r="I12" s="78">
        <f>SUM(I13:I28)</f>
        <v>0</v>
      </c>
      <c r="J12" s="78">
        <f>SUM(J13:J28)</f>
        <v>0</v>
      </c>
      <c r="K12" s="124"/>
      <c r="L12" s="78">
        <f>SUM(L13:L28)</f>
        <v>0</v>
      </c>
      <c r="M12" s="79"/>
      <c r="AI12" s="121"/>
      <c r="AS12" s="125">
        <f>SUM(AJ13:AJ28)</f>
        <v>0</v>
      </c>
      <c r="AT12" s="125">
        <f>SUM(AK13:AK28)</f>
        <v>0</v>
      </c>
      <c r="AU12" s="125">
        <f>SUM(AL13:AL28)</f>
        <v>0</v>
      </c>
    </row>
    <row r="13" spans="1:62" x14ac:dyDescent="0.2">
      <c r="A13" s="126" t="s">
        <v>7</v>
      </c>
      <c r="B13" s="126" t="s">
        <v>25</v>
      </c>
      <c r="C13" s="126" t="s">
        <v>30</v>
      </c>
      <c r="D13" s="80" t="s">
        <v>49</v>
      </c>
      <c r="E13" s="80" t="s">
        <v>69</v>
      </c>
      <c r="F13" s="81">
        <v>8</v>
      </c>
      <c r="G13" s="128">
        <v>0</v>
      </c>
      <c r="H13" s="81">
        <f>F13*G13</f>
        <v>0</v>
      </c>
      <c r="I13" s="81">
        <f t="shared" ref="I13:I20" si="0">F13*AP13</f>
        <v>0</v>
      </c>
      <c r="J13" s="81">
        <f>H13+I13</f>
        <v>0</v>
      </c>
      <c r="K13" s="127">
        <v>0</v>
      </c>
      <c r="L13" s="81">
        <f t="shared" ref="L13:L28" si="1">F13*K13</f>
        <v>0</v>
      </c>
      <c r="M13" s="82" t="s">
        <v>89</v>
      </c>
      <c r="Z13" s="129">
        <f t="shared" ref="Z13:Z28" si="2">IF(AQ13="5",BJ13,0)</f>
        <v>0</v>
      </c>
      <c r="AB13" s="129">
        <f t="shared" ref="AB13:AB28" si="3">IF(AQ13="1",BH13,0)</f>
        <v>0</v>
      </c>
      <c r="AC13" s="129">
        <f t="shared" ref="AC13:AC28" si="4">IF(AQ13="1",BI13,0)</f>
        <v>0</v>
      </c>
      <c r="AD13" s="129">
        <f t="shared" ref="AD13:AD28" si="5">IF(AQ13="7",BH13,0)</f>
        <v>0</v>
      </c>
      <c r="AE13" s="129">
        <f t="shared" ref="AE13:AE28" si="6">IF(AQ13="7",BI13,0)</f>
        <v>0</v>
      </c>
      <c r="AF13" s="129">
        <f t="shared" ref="AF13:AF28" si="7">IF(AQ13="2",BH13,0)</f>
        <v>0</v>
      </c>
      <c r="AG13" s="129">
        <f t="shared" ref="AG13:AG28" si="8">IF(AQ13="2",BI13,0)</f>
        <v>0</v>
      </c>
      <c r="AH13" s="129">
        <f t="shared" ref="AH13:AH28" si="9">IF(AQ13="0",BJ13,0)</f>
        <v>0</v>
      </c>
      <c r="AI13" s="121" t="s">
        <v>25</v>
      </c>
      <c r="AJ13" s="130">
        <f t="shared" ref="AJ13:AJ28" si="10">IF(AN13=0,J13,0)</f>
        <v>0</v>
      </c>
      <c r="AK13" s="130">
        <f t="shared" ref="AK13:AK28" si="11">IF(AN13=15,J13,0)</f>
        <v>0</v>
      </c>
      <c r="AL13" s="130">
        <f t="shared" ref="AL13:AL28" si="12">IF(AN13=21,J13,0)</f>
        <v>0</v>
      </c>
      <c r="AN13" s="129">
        <v>21</v>
      </c>
      <c r="AO13" s="129">
        <f t="shared" ref="AO13:AO20" si="13">G13*0.9</f>
        <v>0</v>
      </c>
      <c r="AP13" s="129">
        <f t="shared" ref="AP13:AP20" si="14">G13*(1-0.9)</f>
        <v>0</v>
      </c>
      <c r="AQ13" s="131" t="s">
        <v>7</v>
      </c>
      <c r="AV13" s="129">
        <f t="shared" ref="AV13:AV28" si="15">AW13+AX13</f>
        <v>0</v>
      </c>
      <c r="AW13" s="129">
        <f t="shared" ref="AW13:AW28" si="16">F13*AO13</f>
        <v>0</v>
      </c>
      <c r="AX13" s="129">
        <f t="shared" ref="AX13:AX28" si="17">F13*AP13</f>
        <v>0</v>
      </c>
      <c r="AY13" s="132" t="s">
        <v>99</v>
      </c>
      <c r="AZ13" s="132" t="s">
        <v>100</v>
      </c>
      <c r="BA13" s="121" t="s">
        <v>101</v>
      </c>
      <c r="BC13" s="129">
        <f t="shared" ref="BC13:BC28" si="18">AW13+AX13</f>
        <v>0</v>
      </c>
      <c r="BD13" s="129">
        <f t="shared" ref="BD13:BD28" si="19">G13/(100-BE13)*100</f>
        <v>0</v>
      </c>
      <c r="BE13" s="129">
        <v>0</v>
      </c>
      <c r="BF13" s="129">
        <f t="shared" ref="BF13:BF28" si="20">L13</f>
        <v>0</v>
      </c>
      <c r="BH13" s="130">
        <f t="shared" ref="BH13:BH28" si="21">F13*AO13</f>
        <v>0</v>
      </c>
      <c r="BI13" s="130">
        <f t="shared" ref="BI13:BI28" si="22">F13*AP13</f>
        <v>0</v>
      </c>
      <c r="BJ13" s="130">
        <f t="shared" ref="BJ13:BJ28" si="23">F13*G13</f>
        <v>0</v>
      </c>
    </row>
    <row r="14" spans="1:62" x14ac:dyDescent="0.2">
      <c r="A14" s="126" t="s">
        <v>8</v>
      </c>
      <c r="B14" s="126" t="s">
        <v>25</v>
      </c>
      <c r="C14" s="126" t="s">
        <v>31</v>
      </c>
      <c r="D14" s="80" t="s">
        <v>50</v>
      </c>
      <c r="E14" s="80" t="s">
        <v>69</v>
      </c>
      <c r="F14" s="81">
        <v>4</v>
      </c>
      <c r="G14" s="128">
        <v>0</v>
      </c>
      <c r="H14" s="81">
        <f t="shared" ref="H14:H28" si="24">F14*G14</f>
        <v>0</v>
      </c>
      <c r="I14" s="81">
        <f t="shared" si="0"/>
        <v>0</v>
      </c>
      <c r="J14" s="81">
        <f t="shared" ref="J14:J28" si="25">H14+I14</f>
        <v>0</v>
      </c>
      <c r="K14" s="127">
        <v>0</v>
      </c>
      <c r="L14" s="81">
        <f t="shared" si="1"/>
        <v>0</v>
      </c>
      <c r="M14" s="82" t="s">
        <v>89</v>
      </c>
      <c r="Z14" s="129">
        <f t="shared" si="2"/>
        <v>0</v>
      </c>
      <c r="AB14" s="129">
        <f t="shared" si="3"/>
        <v>0</v>
      </c>
      <c r="AC14" s="129">
        <f t="shared" si="4"/>
        <v>0</v>
      </c>
      <c r="AD14" s="129">
        <f t="shared" si="5"/>
        <v>0</v>
      </c>
      <c r="AE14" s="129">
        <f t="shared" si="6"/>
        <v>0</v>
      </c>
      <c r="AF14" s="129">
        <f t="shared" si="7"/>
        <v>0</v>
      </c>
      <c r="AG14" s="129">
        <f t="shared" si="8"/>
        <v>0</v>
      </c>
      <c r="AH14" s="129">
        <f t="shared" si="9"/>
        <v>0</v>
      </c>
      <c r="AI14" s="121" t="s">
        <v>25</v>
      </c>
      <c r="AJ14" s="130">
        <f t="shared" si="10"/>
        <v>0</v>
      </c>
      <c r="AK14" s="130">
        <f t="shared" si="11"/>
        <v>0</v>
      </c>
      <c r="AL14" s="130">
        <f t="shared" si="12"/>
        <v>0</v>
      </c>
      <c r="AN14" s="129">
        <v>21</v>
      </c>
      <c r="AO14" s="129">
        <f t="shared" si="13"/>
        <v>0</v>
      </c>
      <c r="AP14" s="129">
        <f t="shared" si="14"/>
        <v>0</v>
      </c>
      <c r="AQ14" s="131" t="s">
        <v>7</v>
      </c>
      <c r="AV14" s="129">
        <f t="shared" si="15"/>
        <v>0</v>
      </c>
      <c r="AW14" s="129">
        <f t="shared" si="16"/>
        <v>0</v>
      </c>
      <c r="AX14" s="129">
        <f t="shared" si="17"/>
        <v>0</v>
      </c>
      <c r="AY14" s="132" t="s">
        <v>99</v>
      </c>
      <c r="AZ14" s="132" t="s">
        <v>100</v>
      </c>
      <c r="BA14" s="121" t="s">
        <v>101</v>
      </c>
      <c r="BC14" s="129">
        <f t="shared" si="18"/>
        <v>0</v>
      </c>
      <c r="BD14" s="129">
        <f t="shared" si="19"/>
        <v>0</v>
      </c>
      <c r="BE14" s="129">
        <v>0</v>
      </c>
      <c r="BF14" s="129">
        <f t="shared" si="20"/>
        <v>0</v>
      </c>
      <c r="BH14" s="130">
        <f t="shared" si="21"/>
        <v>0</v>
      </c>
      <c r="BI14" s="130">
        <f t="shared" si="22"/>
        <v>0</v>
      </c>
      <c r="BJ14" s="130">
        <f t="shared" si="23"/>
        <v>0</v>
      </c>
    </row>
    <row r="15" spans="1:62" x14ac:dyDescent="0.2">
      <c r="A15" s="126" t="s">
        <v>9</v>
      </c>
      <c r="B15" s="126" t="s">
        <v>25</v>
      </c>
      <c r="C15" s="126" t="s">
        <v>32</v>
      </c>
      <c r="D15" s="80" t="s">
        <v>156</v>
      </c>
      <c r="E15" s="80" t="s">
        <v>69</v>
      </c>
      <c r="F15" s="81">
        <v>1</v>
      </c>
      <c r="G15" s="128">
        <v>0</v>
      </c>
      <c r="H15" s="81">
        <f t="shared" si="24"/>
        <v>0</v>
      </c>
      <c r="I15" s="81">
        <f t="shared" si="0"/>
        <v>0</v>
      </c>
      <c r="J15" s="81">
        <f t="shared" si="25"/>
        <v>0</v>
      </c>
      <c r="K15" s="127">
        <v>0</v>
      </c>
      <c r="L15" s="81">
        <f t="shared" si="1"/>
        <v>0</v>
      </c>
      <c r="M15" s="82" t="s">
        <v>89</v>
      </c>
      <c r="Z15" s="129">
        <f t="shared" si="2"/>
        <v>0</v>
      </c>
      <c r="AB15" s="129">
        <f t="shared" si="3"/>
        <v>0</v>
      </c>
      <c r="AC15" s="129">
        <f t="shared" si="4"/>
        <v>0</v>
      </c>
      <c r="AD15" s="129">
        <f t="shared" si="5"/>
        <v>0</v>
      </c>
      <c r="AE15" s="129">
        <f t="shared" si="6"/>
        <v>0</v>
      </c>
      <c r="AF15" s="129">
        <f t="shared" si="7"/>
        <v>0</v>
      </c>
      <c r="AG15" s="129">
        <f t="shared" si="8"/>
        <v>0</v>
      </c>
      <c r="AH15" s="129">
        <f t="shared" si="9"/>
        <v>0</v>
      </c>
      <c r="AI15" s="121" t="s">
        <v>25</v>
      </c>
      <c r="AJ15" s="130">
        <f t="shared" si="10"/>
        <v>0</v>
      </c>
      <c r="AK15" s="130">
        <f t="shared" si="11"/>
        <v>0</v>
      </c>
      <c r="AL15" s="130">
        <f t="shared" si="12"/>
        <v>0</v>
      </c>
      <c r="AN15" s="129">
        <v>21</v>
      </c>
      <c r="AO15" s="129">
        <f t="shared" si="13"/>
        <v>0</v>
      </c>
      <c r="AP15" s="129">
        <f t="shared" si="14"/>
        <v>0</v>
      </c>
      <c r="AQ15" s="131" t="s">
        <v>7</v>
      </c>
      <c r="AV15" s="129">
        <f t="shared" si="15"/>
        <v>0</v>
      </c>
      <c r="AW15" s="129">
        <f t="shared" si="16"/>
        <v>0</v>
      </c>
      <c r="AX15" s="129">
        <f t="shared" si="17"/>
        <v>0</v>
      </c>
      <c r="AY15" s="132" t="s">
        <v>99</v>
      </c>
      <c r="AZ15" s="132" t="s">
        <v>100</v>
      </c>
      <c r="BA15" s="121" t="s">
        <v>101</v>
      </c>
      <c r="BC15" s="129">
        <f t="shared" si="18"/>
        <v>0</v>
      </c>
      <c r="BD15" s="129">
        <f t="shared" si="19"/>
        <v>0</v>
      </c>
      <c r="BE15" s="129">
        <v>0</v>
      </c>
      <c r="BF15" s="129">
        <f t="shared" si="20"/>
        <v>0</v>
      </c>
      <c r="BH15" s="130">
        <f t="shared" si="21"/>
        <v>0</v>
      </c>
      <c r="BI15" s="130">
        <f t="shared" si="22"/>
        <v>0</v>
      </c>
      <c r="BJ15" s="130">
        <f t="shared" si="23"/>
        <v>0</v>
      </c>
    </row>
    <row r="16" spans="1:62" x14ac:dyDescent="0.2">
      <c r="A16" s="126" t="s">
        <v>10</v>
      </c>
      <c r="B16" s="126" t="s">
        <v>25</v>
      </c>
      <c r="C16" s="126" t="s">
        <v>33</v>
      </c>
      <c r="D16" s="80" t="s">
        <v>51</v>
      </c>
      <c r="E16" s="80" t="s">
        <v>69</v>
      </c>
      <c r="F16" s="81">
        <v>1</v>
      </c>
      <c r="G16" s="128">
        <v>0</v>
      </c>
      <c r="H16" s="81">
        <f t="shared" si="24"/>
        <v>0</v>
      </c>
      <c r="I16" s="81">
        <f t="shared" si="0"/>
        <v>0</v>
      </c>
      <c r="J16" s="81">
        <f t="shared" si="25"/>
        <v>0</v>
      </c>
      <c r="K16" s="127">
        <v>0</v>
      </c>
      <c r="L16" s="81">
        <f t="shared" si="1"/>
        <v>0</v>
      </c>
      <c r="M16" s="82" t="s">
        <v>89</v>
      </c>
      <c r="Z16" s="129">
        <f t="shared" si="2"/>
        <v>0</v>
      </c>
      <c r="AB16" s="129">
        <f t="shared" si="3"/>
        <v>0</v>
      </c>
      <c r="AC16" s="129">
        <f t="shared" si="4"/>
        <v>0</v>
      </c>
      <c r="AD16" s="129">
        <f t="shared" si="5"/>
        <v>0</v>
      </c>
      <c r="AE16" s="129">
        <f t="shared" si="6"/>
        <v>0</v>
      </c>
      <c r="AF16" s="129">
        <f t="shared" si="7"/>
        <v>0</v>
      </c>
      <c r="AG16" s="129">
        <f t="shared" si="8"/>
        <v>0</v>
      </c>
      <c r="AH16" s="129">
        <f t="shared" si="9"/>
        <v>0</v>
      </c>
      <c r="AI16" s="121" t="s">
        <v>25</v>
      </c>
      <c r="AJ16" s="130">
        <f t="shared" si="10"/>
        <v>0</v>
      </c>
      <c r="AK16" s="130">
        <f t="shared" si="11"/>
        <v>0</v>
      </c>
      <c r="AL16" s="130">
        <f t="shared" si="12"/>
        <v>0</v>
      </c>
      <c r="AN16" s="129">
        <v>21</v>
      </c>
      <c r="AO16" s="129">
        <f t="shared" si="13"/>
        <v>0</v>
      </c>
      <c r="AP16" s="129">
        <f t="shared" si="14"/>
        <v>0</v>
      </c>
      <c r="AQ16" s="131" t="s">
        <v>7</v>
      </c>
      <c r="AV16" s="129">
        <f t="shared" si="15"/>
        <v>0</v>
      </c>
      <c r="AW16" s="129">
        <f t="shared" si="16"/>
        <v>0</v>
      </c>
      <c r="AX16" s="129">
        <f t="shared" si="17"/>
        <v>0</v>
      </c>
      <c r="AY16" s="132" t="s">
        <v>99</v>
      </c>
      <c r="AZ16" s="132" t="s">
        <v>100</v>
      </c>
      <c r="BA16" s="121" t="s">
        <v>101</v>
      </c>
      <c r="BC16" s="129">
        <f t="shared" si="18"/>
        <v>0</v>
      </c>
      <c r="BD16" s="129">
        <f t="shared" si="19"/>
        <v>0</v>
      </c>
      <c r="BE16" s="129">
        <v>0</v>
      </c>
      <c r="BF16" s="129">
        <f t="shared" si="20"/>
        <v>0</v>
      </c>
      <c r="BH16" s="130">
        <f t="shared" si="21"/>
        <v>0</v>
      </c>
      <c r="BI16" s="130">
        <f t="shared" si="22"/>
        <v>0</v>
      </c>
      <c r="BJ16" s="130">
        <f t="shared" si="23"/>
        <v>0</v>
      </c>
    </row>
    <row r="17" spans="1:62" x14ac:dyDescent="0.2">
      <c r="A17" s="126" t="s">
        <v>11</v>
      </c>
      <c r="B17" s="126" t="s">
        <v>25</v>
      </c>
      <c r="C17" s="126" t="s">
        <v>34</v>
      </c>
      <c r="D17" s="80" t="s">
        <v>52</v>
      </c>
      <c r="E17" s="80" t="s">
        <v>69</v>
      </c>
      <c r="F17" s="81">
        <v>2</v>
      </c>
      <c r="G17" s="128">
        <v>0</v>
      </c>
      <c r="H17" s="81">
        <f t="shared" si="24"/>
        <v>0</v>
      </c>
      <c r="I17" s="81">
        <f t="shared" si="0"/>
        <v>0</v>
      </c>
      <c r="J17" s="81">
        <f t="shared" si="25"/>
        <v>0</v>
      </c>
      <c r="K17" s="127">
        <v>0</v>
      </c>
      <c r="L17" s="81">
        <f t="shared" si="1"/>
        <v>0</v>
      </c>
      <c r="M17" s="82" t="s">
        <v>89</v>
      </c>
      <c r="Z17" s="129">
        <f t="shared" si="2"/>
        <v>0</v>
      </c>
      <c r="AB17" s="129">
        <f t="shared" si="3"/>
        <v>0</v>
      </c>
      <c r="AC17" s="129">
        <f t="shared" si="4"/>
        <v>0</v>
      </c>
      <c r="AD17" s="129">
        <f t="shared" si="5"/>
        <v>0</v>
      </c>
      <c r="AE17" s="129">
        <f t="shared" si="6"/>
        <v>0</v>
      </c>
      <c r="AF17" s="129">
        <f t="shared" si="7"/>
        <v>0</v>
      </c>
      <c r="AG17" s="129">
        <f t="shared" si="8"/>
        <v>0</v>
      </c>
      <c r="AH17" s="129">
        <f t="shared" si="9"/>
        <v>0</v>
      </c>
      <c r="AI17" s="121" t="s">
        <v>25</v>
      </c>
      <c r="AJ17" s="130">
        <f t="shared" si="10"/>
        <v>0</v>
      </c>
      <c r="AK17" s="130">
        <f t="shared" si="11"/>
        <v>0</v>
      </c>
      <c r="AL17" s="130">
        <f t="shared" si="12"/>
        <v>0</v>
      </c>
      <c r="AN17" s="129">
        <v>21</v>
      </c>
      <c r="AO17" s="129">
        <f t="shared" si="13"/>
        <v>0</v>
      </c>
      <c r="AP17" s="129">
        <f t="shared" si="14"/>
        <v>0</v>
      </c>
      <c r="AQ17" s="131" t="s">
        <v>7</v>
      </c>
      <c r="AV17" s="129">
        <f t="shared" si="15"/>
        <v>0</v>
      </c>
      <c r="AW17" s="129">
        <f t="shared" si="16"/>
        <v>0</v>
      </c>
      <c r="AX17" s="129">
        <f t="shared" si="17"/>
        <v>0</v>
      </c>
      <c r="AY17" s="132" t="s">
        <v>99</v>
      </c>
      <c r="AZ17" s="132" t="s">
        <v>100</v>
      </c>
      <c r="BA17" s="121" t="s">
        <v>101</v>
      </c>
      <c r="BC17" s="129">
        <f t="shared" si="18"/>
        <v>0</v>
      </c>
      <c r="BD17" s="129">
        <f t="shared" si="19"/>
        <v>0</v>
      </c>
      <c r="BE17" s="129">
        <v>0</v>
      </c>
      <c r="BF17" s="129">
        <f t="shared" si="20"/>
        <v>0</v>
      </c>
      <c r="BH17" s="130">
        <f t="shared" si="21"/>
        <v>0</v>
      </c>
      <c r="BI17" s="130">
        <f t="shared" si="22"/>
        <v>0</v>
      </c>
      <c r="BJ17" s="130">
        <f t="shared" si="23"/>
        <v>0</v>
      </c>
    </row>
    <row r="18" spans="1:62" x14ac:dyDescent="0.2">
      <c r="A18" s="126" t="s">
        <v>12</v>
      </c>
      <c r="B18" s="126" t="s">
        <v>25</v>
      </c>
      <c r="C18" s="126" t="s">
        <v>35</v>
      </c>
      <c r="D18" s="80" t="s">
        <v>53</v>
      </c>
      <c r="E18" s="80" t="s">
        <v>157</v>
      </c>
      <c r="F18" s="81">
        <v>3</v>
      </c>
      <c r="G18" s="128">
        <v>0</v>
      </c>
      <c r="H18" s="81">
        <f t="shared" si="24"/>
        <v>0</v>
      </c>
      <c r="I18" s="81">
        <f t="shared" si="0"/>
        <v>0</v>
      </c>
      <c r="J18" s="81">
        <f t="shared" si="25"/>
        <v>0</v>
      </c>
      <c r="K18" s="127">
        <v>0</v>
      </c>
      <c r="L18" s="81">
        <f t="shared" si="1"/>
        <v>0</v>
      </c>
      <c r="M18" s="82" t="s">
        <v>89</v>
      </c>
      <c r="Z18" s="129">
        <f t="shared" si="2"/>
        <v>0</v>
      </c>
      <c r="AB18" s="129">
        <f t="shared" si="3"/>
        <v>0</v>
      </c>
      <c r="AC18" s="129">
        <f t="shared" si="4"/>
        <v>0</v>
      </c>
      <c r="AD18" s="129">
        <f t="shared" si="5"/>
        <v>0</v>
      </c>
      <c r="AE18" s="129">
        <f t="shared" si="6"/>
        <v>0</v>
      </c>
      <c r="AF18" s="129">
        <f t="shared" si="7"/>
        <v>0</v>
      </c>
      <c r="AG18" s="129">
        <f t="shared" si="8"/>
        <v>0</v>
      </c>
      <c r="AH18" s="129">
        <f t="shared" si="9"/>
        <v>0</v>
      </c>
      <c r="AI18" s="121" t="s">
        <v>25</v>
      </c>
      <c r="AJ18" s="130">
        <f t="shared" si="10"/>
        <v>0</v>
      </c>
      <c r="AK18" s="130">
        <f t="shared" si="11"/>
        <v>0</v>
      </c>
      <c r="AL18" s="130">
        <f t="shared" si="12"/>
        <v>0</v>
      </c>
      <c r="AN18" s="129">
        <v>21</v>
      </c>
      <c r="AO18" s="129">
        <f t="shared" si="13"/>
        <v>0</v>
      </c>
      <c r="AP18" s="129">
        <f t="shared" si="14"/>
        <v>0</v>
      </c>
      <c r="AQ18" s="131" t="s">
        <v>7</v>
      </c>
      <c r="AV18" s="129">
        <f t="shared" si="15"/>
        <v>0</v>
      </c>
      <c r="AW18" s="129">
        <f t="shared" si="16"/>
        <v>0</v>
      </c>
      <c r="AX18" s="129">
        <f t="shared" si="17"/>
        <v>0</v>
      </c>
      <c r="AY18" s="132" t="s">
        <v>99</v>
      </c>
      <c r="AZ18" s="132" t="s">
        <v>100</v>
      </c>
      <c r="BA18" s="121" t="s">
        <v>101</v>
      </c>
      <c r="BC18" s="129">
        <f t="shared" si="18"/>
        <v>0</v>
      </c>
      <c r="BD18" s="129">
        <f t="shared" si="19"/>
        <v>0</v>
      </c>
      <c r="BE18" s="129">
        <v>0</v>
      </c>
      <c r="BF18" s="129">
        <f t="shared" si="20"/>
        <v>0</v>
      </c>
      <c r="BH18" s="130">
        <f t="shared" si="21"/>
        <v>0</v>
      </c>
      <c r="BI18" s="130">
        <f t="shared" si="22"/>
        <v>0</v>
      </c>
      <c r="BJ18" s="130">
        <f t="shared" si="23"/>
        <v>0</v>
      </c>
    </row>
    <row r="19" spans="1:62" x14ac:dyDescent="0.2">
      <c r="A19" s="126" t="s">
        <v>13</v>
      </c>
      <c r="B19" s="126" t="s">
        <v>25</v>
      </c>
      <c r="C19" s="126" t="s">
        <v>36</v>
      </c>
      <c r="D19" s="80" t="s">
        <v>54</v>
      </c>
      <c r="E19" s="80" t="s">
        <v>69</v>
      </c>
      <c r="F19" s="81">
        <v>1</v>
      </c>
      <c r="G19" s="128">
        <v>0</v>
      </c>
      <c r="H19" s="81">
        <f t="shared" si="24"/>
        <v>0</v>
      </c>
      <c r="I19" s="81">
        <f t="shared" si="0"/>
        <v>0</v>
      </c>
      <c r="J19" s="81">
        <f t="shared" si="25"/>
        <v>0</v>
      </c>
      <c r="K19" s="127">
        <v>0</v>
      </c>
      <c r="L19" s="81">
        <f t="shared" si="1"/>
        <v>0</v>
      </c>
      <c r="M19" s="82" t="s">
        <v>89</v>
      </c>
      <c r="Z19" s="129">
        <f t="shared" si="2"/>
        <v>0</v>
      </c>
      <c r="AB19" s="129">
        <f t="shared" si="3"/>
        <v>0</v>
      </c>
      <c r="AC19" s="129">
        <f t="shared" si="4"/>
        <v>0</v>
      </c>
      <c r="AD19" s="129">
        <f t="shared" si="5"/>
        <v>0</v>
      </c>
      <c r="AE19" s="129">
        <f t="shared" si="6"/>
        <v>0</v>
      </c>
      <c r="AF19" s="129">
        <f t="shared" si="7"/>
        <v>0</v>
      </c>
      <c r="AG19" s="129">
        <f t="shared" si="8"/>
        <v>0</v>
      </c>
      <c r="AH19" s="129">
        <f t="shared" si="9"/>
        <v>0</v>
      </c>
      <c r="AI19" s="121" t="s">
        <v>25</v>
      </c>
      <c r="AJ19" s="130">
        <f t="shared" si="10"/>
        <v>0</v>
      </c>
      <c r="AK19" s="130">
        <f t="shared" si="11"/>
        <v>0</v>
      </c>
      <c r="AL19" s="130">
        <f t="shared" si="12"/>
        <v>0</v>
      </c>
      <c r="AN19" s="129">
        <v>21</v>
      </c>
      <c r="AO19" s="129">
        <f t="shared" si="13"/>
        <v>0</v>
      </c>
      <c r="AP19" s="129">
        <f t="shared" si="14"/>
        <v>0</v>
      </c>
      <c r="AQ19" s="131" t="s">
        <v>7</v>
      </c>
      <c r="AV19" s="129">
        <f t="shared" si="15"/>
        <v>0</v>
      </c>
      <c r="AW19" s="129">
        <f t="shared" si="16"/>
        <v>0</v>
      </c>
      <c r="AX19" s="129">
        <f t="shared" si="17"/>
        <v>0</v>
      </c>
      <c r="AY19" s="132" t="s">
        <v>99</v>
      </c>
      <c r="AZ19" s="132" t="s">
        <v>100</v>
      </c>
      <c r="BA19" s="121" t="s">
        <v>101</v>
      </c>
      <c r="BC19" s="129">
        <f t="shared" si="18"/>
        <v>0</v>
      </c>
      <c r="BD19" s="129">
        <f t="shared" si="19"/>
        <v>0</v>
      </c>
      <c r="BE19" s="129">
        <v>0</v>
      </c>
      <c r="BF19" s="129">
        <f t="shared" si="20"/>
        <v>0</v>
      </c>
      <c r="BH19" s="130">
        <f t="shared" si="21"/>
        <v>0</v>
      </c>
      <c r="BI19" s="130">
        <f t="shared" si="22"/>
        <v>0</v>
      </c>
      <c r="BJ19" s="130">
        <f t="shared" si="23"/>
        <v>0</v>
      </c>
    </row>
    <row r="20" spans="1:62" x14ac:dyDescent="0.2">
      <c r="A20" s="126" t="s">
        <v>14</v>
      </c>
      <c r="B20" s="126" t="s">
        <v>25</v>
      </c>
      <c r="C20" s="126" t="s">
        <v>37</v>
      </c>
      <c r="D20" s="80" t="s">
        <v>55</v>
      </c>
      <c r="E20" s="80" t="s">
        <v>69</v>
      </c>
      <c r="F20" s="81">
        <v>1</v>
      </c>
      <c r="G20" s="128">
        <v>0</v>
      </c>
      <c r="H20" s="81">
        <f t="shared" si="24"/>
        <v>0</v>
      </c>
      <c r="I20" s="81">
        <f t="shared" si="0"/>
        <v>0</v>
      </c>
      <c r="J20" s="81">
        <f t="shared" si="25"/>
        <v>0</v>
      </c>
      <c r="K20" s="127">
        <v>0</v>
      </c>
      <c r="L20" s="81">
        <f t="shared" si="1"/>
        <v>0</v>
      </c>
      <c r="M20" s="82" t="s">
        <v>89</v>
      </c>
      <c r="Z20" s="129">
        <f t="shared" si="2"/>
        <v>0</v>
      </c>
      <c r="AB20" s="129">
        <f t="shared" si="3"/>
        <v>0</v>
      </c>
      <c r="AC20" s="129">
        <f t="shared" si="4"/>
        <v>0</v>
      </c>
      <c r="AD20" s="129">
        <f t="shared" si="5"/>
        <v>0</v>
      </c>
      <c r="AE20" s="129">
        <f t="shared" si="6"/>
        <v>0</v>
      </c>
      <c r="AF20" s="129">
        <f t="shared" si="7"/>
        <v>0</v>
      </c>
      <c r="AG20" s="129">
        <f t="shared" si="8"/>
        <v>0</v>
      </c>
      <c r="AH20" s="129">
        <f t="shared" si="9"/>
        <v>0</v>
      </c>
      <c r="AI20" s="121" t="s">
        <v>25</v>
      </c>
      <c r="AJ20" s="130">
        <f t="shared" si="10"/>
        <v>0</v>
      </c>
      <c r="AK20" s="130">
        <f t="shared" si="11"/>
        <v>0</v>
      </c>
      <c r="AL20" s="130">
        <f t="shared" si="12"/>
        <v>0</v>
      </c>
      <c r="AN20" s="129">
        <v>21</v>
      </c>
      <c r="AO20" s="129">
        <f t="shared" si="13"/>
        <v>0</v>
      </c>
      <c r="AP20" s="129">
        <f t="shared" si="14"/>
        <v>0</v>
      </c>
      <c r="AQ20" s="131" t="s">
        <v>7</v>
      </c>
      <c r="AV20" s="129">
        <f t="shared" si="15"/>
        <v>0</v>
      </c>
      <c r="AW20" s="129">
        <f t="shared" si="16"/>
        <v>0</v>
      </c>
      <c r="AX20" s="129">
        <f t="shared" si="17"/>
        <v>0</v>
      </c>
      <c r="AY20" s="132" t="s">
        <v>99</v>
      </c>
      <c r="AZ20" s="132" t="s">
        <v>100</v>
      </c>
      <c r="BA20" s="121" t="s">
        <v>101</v>
      </c>
      <c r="BC20" s="129">
        <f t="shared" si="18"/>
        <v>0</v>
      </c>
      <c r="BD20" s="129">
        <f t="shared" si="19"/>
        <v>0</v>
      </c>
      <c r="BE20" s="129">
        <v>0</v>
      </c>
      <c r="BF20" s="129">
        <f t="shared" si="20"/>
        <v>0</v>
      </c>
      <c r="BH20" s="130">
        <f t="shared" si="21"/>
        <v>0</v>
      </c>
      <c r="BI20" s="130">
        <f t="shared" si="22"/>
        <v>0</v>
      </c>
      <c r="BJ20" s="130">
        <f t="shared" si="23"/>
        <v>0</v>
      </c>
    </row>
    <row r="21" spans="1:62" x14ac:dyDescent="0.2">
      <c r="A21" s="126" t="s">
        <v>15</v>
      </c>
      <c r="B21" s="126" t="s">
        <v>25</v>
      </c>
      <c r="C21" s="126" t="s">
        <v>38</v>
      </c>
      <c r="D21" s="80" t="s">
        <v>56</v>
      </c>
      <c r="E21" s="80" t="s">
        <v>69</v>
      </c>
      <c r="F21" s="81">
        <v>1</v>
      </c>
      <c r="G21" s="128">
        <v>0</v>
      </c>
      <c r="H21" s="81">
        <f t="shared" si="24"/>
        <v>0</v>
      </c>
      <c r="I21" s="81">
        <f>F21*G21/10</f>
        <v>0</v>
      </c>
      <c r="J21" s="81">
        <f t="shared" si="25"/>
        <v>0</v>
      </c>
      <c r="K21" s="127">
        <v>0</v>
      </c>
      <c r="L21" s="81">
        <f t="shared" si="1"/>
        <v>0</v>
      </c>
      <c r="M21" s="82" t="s">
        <v>89</v>
      </c>
      <c r="Z21" s="129">
        <f t="shared" si="2"/>
        <v>0</v>
      </c>
      <c r="AB21" s="129">
        <f t="shared" si="3"/>
        <v>0</v>
      </c>
      <c r="AC21" s="129">
        <f t="shared" si="4"/>
        <v>0</v>
      </c>
      <c r="AD21" s="129">
        <f t="shared" si="5"/>
        <v>0</v>
      </c>
      <c r="AE21" s="129">
        <f t="shared" si="6"/>
        <v>0</v>
      </c>
      <c r="AF21" s="129">
        <f t="shared" si="7"/>
        <v>0</v>
      </c>
      <c r="AG21" s="129">
        <f t="shared" si="8"/>
        <v>0</v>
      </c>
      <c r="AH21" s="129">
        <f t="shared" si="9"/>
        <v>0</v>
      </c>
      <c r="AI21" s="121" t="s">
        <v>25</v>
      </c>
      <c r="AJ21" s="130">
        <f t="shared" si="10"/>
        <v>0</v>
      </c>
      <c r="AK21" s="130">
        <f t="shared" si="11"/>
        <v>0</v>
      </c>
      <c r="AL21" s="130">
        <f t="shared" si="12"/>
        <v>0</v>
      </c>
      <c r="AN21" s="129">
        <v>21</v>
      </c>
      <c r="AO21" s="129">
        <f t="shared" ref="AO21:AO28" si="26">G21*0</f>
        <v>0</v>
      </c>
      <c r="AP21" s="129">
        <f t="shared" ref="AP21:AP28" si="27">G21*(1-0)</f>
        <v>0</v>
      </c>
      <c r="AQ21" s="131" t="s">
        <v>7</v>
      </c>
      <c r="AV21" s="129">
        <f t="shared" si="15"/>
        <v>0</v>
      </c>
      <c r="AW21" s="129">
        <f t="shared" si="16"/>
        <v>0</v>
      </c>
      <c r="AX21" s="129">
        <f t="shared" si="17"/>
        <v>0</v>
      </c>
      <c r="AY21" s="132" t="s">
        <v>99</v>
      </c>
      <c r="AZ21" s="132" t="s">
        <v>100</v>
      </c>
      <c r="BA21" s="121" t="s">
        <v>101</v>
      </c>
      <c r="BC21" s="129">
        <f t="shared" si="18"/>
        <v>0</v>
      </c>
      <c r="BD21" s="129">
        <f t="shared" si="19"/>
        <v>0</v>
      </c>
      <c r="BE21" s="129">
        <v>0</v>
      </c>
      <c r="BF21" s="129">
        <f t="shared" si="20"/>
        <v>0</v>
      </c>
      <c r="BH21" s="130">
        <f t="shared" si="21"/>
        <v>0</v>
      </c>
      <c r="BI21" s="130">
        <f t="shared" si="22"/>
        <v>0</v>
      </c>
      <c r="BJ21" s="130">
        <f t="shared" si="23"/>
        <v>0</v>
      </c>
    </row>
    <row r="22" spans="1:62" x14ac:dyDescent="0.2">
      <c r="A22" s="126" t="s">
        <v>16</v>
      </c>
      <c r="B22" s="126" t="s">
        <v>25</v>
      </c>
      <c r="C22" s="126" t="s">
        <v>39</v>
      </c>
      <c r="D22" s="80" t="s">
        <v>57</v>
      </c>
      <c r="E22" s="80" t="s">
        <v>69</v>
      </c>
      <c r="F22" s="81">
        <v>2</v>
      </c>
      <c r="G22" s="128">
        <v>0</v>
      </c>
      <c r="H22" s="81">
        <f t="shared" si="24"/>
        <v>0</v>
      </c>
      <c r="I22" s="81">
        <f t="shared" ref="I22:I28" si="28">F22*G22/10</f>
        <v>0</v>
      </c>
      <c r="J22" s="81">
        <f t="shared" si="25"/>
        <v>0</v>
      </c>
      <c r="K22" s="127">
        <v>0</v>
      </c>
      <c r="L22" s="81">
        <f t="shared" si="1"/>
        <v>0</v>
      </c>
      <c r="M22" s="82" t="s">
        <v>89</v>
      </c>
      <c r="Z22" s="129">
        <f t="shared" si="2"/>
        <v>0</v>
      </c>
      <c r="AB22" s="129">
        <f t="shared" si="3"/>
        <v>0</v>
      </c>
      <c r="AC22" s="129">
        <f t="shared" si="4"/>
        <v>0</v>
      </c>
      <c r="AD22" s="129">
        <f t="shared" si="5"/>
        <v>0</v>
      </c>
      <c r="AE22" s="129">
        <f t="shared" si="6"/>
        <v>0</v>
      </c>
      <c r="AF22" s="129">
        <f t="shared" si="7"/>
        <v>0</v>
      </c>
      <c r="AG22" s="129">
        <f t="shared" si="8"/>
        <v>0</v>
      </c>
      <c r="AH22" s="129">
        <f t="shared" si="9"/>
        <v>0</v>
      </c>
      <c r="AI22" s="121" t="s">
        <v>25</v>
      </c>
      <c r="AJ22" s="130">
        <f t="shared" si="10"/>
        <v>0</v>
      </c>
      <c r="AK22" s="130">
        <f t="shared" si="11"/>
        <v>0</v>
      </c>
      <c r="AL22" s="130">
        <f t="shared" si="12"/>
        <v>0</v>
      </c>
      <c r="AN22" s="129">
        <v>21</v>
      </c>
      <c r="AO22" s="129">
        <f t="shared" si="26"/>
        <v>0</v>
      </c>
      <c r="AP22" s="129">
        <f t="shared" si="27"/>
        <v>0</v>
      </c>
      <c r="AQ22" s="131" t="s">
        <v>7</v>
      </c>
      <c r="AV22" s="129">
        <f t="shared" si="15"/>
        <v>0</v>
      </c>
      <c r="AW22" s="129">
        <f t="shared" si="16"/>
        <v>0</v>
      </c>
      <c r="AX22" s="129">
        <f t="shared" si="17"/>
        <v>0</v>
      </c>
      <c r="AY22" s="132" t="s">
        <v>99</v>
      </c>
      <c r="AZ22" s="132" t="s">
        <v>100</v>
      </c>
      <c r="BA22" s="121" t="s">
        <v>101</v>
      </c>
      <c r="BC22" s="129">
        <f t="shared" si="18"/>
        <v>0</v>
      </c>
      <c r="BD22" s="129">
        <f t="shared" si="19"/>
        <v>0</v>
      </c>
      <c r="BE22" s="129">
        <v>0</v>
      </c>
      <c r="BF22" s="129">
        <f t="shared" si="20"/>
        <v>0</v>
      </c>
      <c r="BH22" s="130">
        <f t="shared" si="21"/>
        <v>0</v>
      </c>
      <c r="BI22" s="130">
        <f t="shared" si="22"/>
        <v>0</v>
      </c>
      <c r="BJ22" s="130">
        <f t="shared" si="23"/>
        <v>0</v>
      </c>
    </row>
    <row r="23" spans="1:62" x14ac:dyDescent="0.2">
      <c r="A23" s="126" t="s">
        <v>17</v>
      </c>
      <c r="B23" s="126" t="s">
        <v>25</v>
      </c>
      <c r="C23" s="126" t="s">
        <v>40</v>
      </c>
      <c r="D23" s="80" t="s">
        <v>58</v>
      </c>
      <c r="E23" s="80" t="s">
        <v>69</v>
      </c>
      <c r="F23" s="81">
        <v>3</v>
      </c>
      <c r="G23" s="128">
        <v>0</v>
      </c>
      <c r="H23" s="81">
        <f t="shared" si="24"/>
        <v>0</v>
      </c>
      <c r="I23" s="81">
        <f t="shared" si="28"/>
        <v>0</v>
      </c>
      <c r="J23" s="81">
        <f t="shared" si="25"/>
        <v>0</v>
      </c>
      <c r="K23" s="127">
        <v>0</v>
      </c>
      <c r="L23" s="81">
        <f t="shared" si="1"/>
        <v>0</v>
      </c>
      <c r="M23" s="82" t="s">
        <v>89</v>
      </c>
      <c r="Z23" s="129">
        <f t="shared" si="2"/>
        <v>0</v>
      </c>
      <c r="AB23" s="129">
        <f t="shared" si="3"/>
        <v>0</v>
      </c>
      <c r="AC23" s="129">
        <f t="shared" si="4"/>
        <v>0</v>
      </c>
      <c r="AD23" s="129">
        <f t="shared" si="5"/>
        <v>0</v>
      </c>
      <c r="AE23" s="129">
        <f t="shared" si="6"/>
        <v>0</v>
      </c>
      <c r="AF23" s="129">
        <f t="shared" si="7"/>
        <v>0</v>
      </c>
      <c r="AG23" s="129">
        <f t="shared" si="8"/>
        <v>0</v>
      </c>
      <c r="AH23" s="129">
        <f t="shared" si="9"/>
        <v>0</v>
      </c>
      <c r="AI23" s="121" t="s">
        <v>25</v>
      </c>
      <c r="AJ23" s="130">
        <f t="shared" si="10"/>
        <v>0</v>
      </c>
      <c r="AK23" s="130">
        <f t="shared" si="11"/>
        <v>0</v>
      </c>
      <c r="AL23" s="130">
        <f t="shared" si="12"/>
        <v>0</v>
      </c>
      <c r="AN23" s="129">
        <v>21</v>
      </c>
      <c r="AO23" s="129">
        <f t="shared" si="26"/>
        <v>0</v>
      </c>
      <c r="AP23" s="129">
        <f t="shared" si="27"/>
        <v>0</v>
      </c>
      <c r="AQ23" s="131" t="s">
        <v>7</v>
      </c>
      <c r="AV23" s="129">
        <f t="shared" si="15"/>
        <v>0</v>
      </c>
      <c r="AW23" s="129">
        <f t="shared" si="16"/>
        <v>0</v>
      </c>
      <c r="AX23" s="129">
        <f t="shared" si="17"/>
        <v>0</v>
      </c>
      <c r="AY23" s="132" t="s">
        <v>99</v>
      </c>
      <c r="AZ23" s="132" t="s">
        <v>100</v>
      </c>
      <c r="BA23" s="121" t="s">
        <v>101</v>
      </c>
      <c r="BC23" s="129">
        <f t="shared" si="18"/>
        <v>0</v>
      </c>
      <c r="BD23" s="129">
        <f t="shared" si="19"/>
        <v>0</v>
      </c>
      <c r="BE23" s="129">
        <v>0</v>
      </c>
      <c r="BF23" s="129">
        <f t="shared" si="20"/>
        <v>0</v>
      </c>
      <c r="BH23" s="130">
        <f t="shared" si="21"/>
        <v>0</v>
      </c>
      <c r="BI23" s="130">
        <f t="shared" si="22"/>
        <v>0</v>
      </c>
      <c r="BJ23" s="130">
        <f t="shared" si="23"/>
        <v>0</v>
      </c>
    </row>
    <row r="24" spans="1:62" x14ac:dyDescent="0.2">
      <c r="A24" s="126" t="s">
        <v>18</v>
      </c>
      <c r="B24" s="126" t="s">
        <v>25</v>
      </c>
      <c r="C24" s="126" t="s">
        <v>41</v>
      </c>
      <c r="D24" s="80" t="s">
        <v>59</v>
      </c>
      <c r="E24" s="80" t="s">
        <v>69</v>
      </c>
      <c r="F24" s="81">
        <v>3</v>
      </c>
      <c r="G24" s="128">
        <v>0</v>
      </c>
      <c r="H24" s="81">
        <f t="shared" si="24"/>
        <v>0</v>
      </c>
      <c r="I24" s="81">
        <f t="shared" si="28"/>
        <v>0</v>
      </c>
      <c r="J24" s="81">
        <f t="shared" si="25"/>
        <v>0</v>
      </c>
      <c r="K24" s="127">
        <v>0</v>
      </c>
      <c r="L24" s="81">
        <f t="shared" si="1"/>
        <v>0</v>
      </c>
      <c r="M24" s="82" t="s">
        <v>89</v>
      </c>
      <c r="Z24" s="129">
        <f t="shared" si="2"/>
        <v>0</v>
      </c>
      <c r="AB24" s="129">
        <f t="shared" si="3"/>
        <v>0</v>
      </c>
      <c r="AC24" s="129">
        <f t="shared" si="4"/>
        <v>0</v>
      </c>
      <c r="AD24" s="129">
        <f t="shared" si="5"/>
        <v>0</v>
      </c>
      <c r="AE24" s="129">
        <f t="shared" si="6"/>
        <v>0</v>
      </c>
      <c r="AF24" s="129">
        <f t="shared" si="7"/>
        <v>0</v>
      </c>
      <c r="AG24" s="129">
        <f t="shared" si="8"/>
        <v>0</v>
      </c>
      <c r="AH24" s="129">
        <f t="shared" si="9"/>
        <v>0</v>
      </c>
      <c r="AI24" s="121" t="s">
        <v>25</v>
      </c>
      <c r="AJ24" s="130">
        <f t="shared" si="10"/>
        <v>0</v>
      </c>
      <c r="AK24" s="130">
        <f t="shared" si="11"/>
        <v>0</v>
      </c>
      <c r="AL24" s="130">
        <f t="shared" si="12"/>
        <v>0</v>
      </c>
      <c r="AN24" s="129">
        <v>21</v>
      </c>
      <c r="AO24" s="129">
        <f t="shared" si="26"/>
        <v>0</v>
      </c>
      <c r="AP24" s="129">
        <f t="shared" si="27"/>
        <v>0</v>
      </c>
      <c r="AQ24" s="131" t="s">
        <v>7</v>
      </c>
      <c r="AV24" s="129">
        <f t="shared" si="15"/>
        <v>0</v>
      </c>
      <c r="AW24" s="129">
        <f t="shared" si="16"/>
        <v>0</v>
      </c>
      <c r="AX24" s="129">
        <f t="shared" si="17"/>
        <v>0</v>
      </c>
      <c r="AY24" s="132" t="s">
        <v>99</v>
      </c>
      <c r="AZ24" s="132" t="s">
        <v>100</v>
      </c>
      <c r="BA24" s="121" t="s">
        <v>101</v>
      </c>
      <c r="BC24" s="129">
        <f t="shared" si="18"/>
        <v>0</v>
      </c>
      <c r="BD24" s="129">
        <f t="shared" si="19"/>
        <v>0</v>
      </c>
      <c r="BE24" s="129">
        <v>0</v>
      </c>
      <c r="BF24" s="129">
        <f t="shared" si="20"/>
        <v>0</v>
      </c>
      <c r="BH24" s="130">
        <f t="shared" si="21"/>
        <v>0</v>
      </c>
      <c r="BI24" s="130">
        <f t="shared" si="22"/>
        <v>0</v>
      </c>
      <c r="BJ24" s="130">
        <f t="shared" si="23"/>
        <v>0</v>
      </c>
    </row>
    <row r="25" spans="1:62" x14ac:dyDescent="0.2">
      <c r="A25" s="126" t="s">
        <v>19</v>
      </c>
      <c r="B25" s="126" t="s">
        <v>25</v>
      </c>
      <c r="C25" s="126" t="s">
        <v>42</v>
      </c>
      <c r="D25" s="80" t="s">
        <v>60</v>
      </c>
      <c r="E25" s="80" t="s">
        <v>69</v>
      </c>
      <c r="F25" s="81">
        <v>4</v>
      </c>
      <c r="G25" s="128">
        <v>0</v>
      </c>
      <c r="H25" s="81">
        <f t="shared" si="24"/>
        <v>0</v>
      </c>
      <c r="I25" s="81">
        <f t="shared" si="28"/>
        <v>0</v>
      </c>
      <c r="J25" s="81">
        <f t="shared" si="25"/>
        <v>0</v>
      </c>
      <c r="K25" s="127">
        <v>0</v>
      </c>
      <c r="L25" s="81">
        <f t="shared" si="1"/>
        <v>0</v>
      </c>
      <c r="M25" s="82" t="s">
        <v>89</v>
      </c>
      <c r="Z25" s="129">
        <f t="shared" si="2"/>
        <v>0</v>
      </c>
      <c r="AB25" s="129">
        <f t="shared" si="3"/>
        <v>0</v>
      </c>
      <c r="AC25" s="129">
        <f t="shared" si="4"/>
        <v>0</v>
      </c>
      <c r="AD25" s="129">
        <f t="shared" si="5"/>
        <v>0</v>
      </c>
      <c r="AE25" s="129">
        <f t="shared" si="6"/>
        <v>0</v>
      </c>
      <c r="AF25" s="129">
        <f t="shared" si="7"/>
        <v>0</v>
      </c>
      <c r="AG25" s="129">
        <f t="shared" si="8"/>
        <v>0</v>
      </c>
      <c r="AH25" s="129">
        <f t="shared" si="9"/>
        <v>0</v>
      </c>
      <c r="AI25" s="121" t="s">
        <v>25</v>
      </c>
      <c r="AJ25" s="130">
        <f t="shared" si="10"/>
        <v>0</v>
      </c>
      <c r="AK25" s="130">
        <f t="shared" si="11"/>
        <v>0</v>
      </c>
      <c r="AL25" s="130">
        <f t="shared" si="12"/>
        <v>0</v>
      </c>
      <c r="AN25" s="129">
        <v>21</v>
      </c>
      <c r="AO25" s="129">
        <f t="shared" si="26"/>
        <v>0</v>
      </c>
      <c r="AP25" s="129">
        <f t="shared" si="27"/>
        <v>0</v>
      </c>
      <c r="AQ25" s="131" t="s">
        <v>7</v>
      </c>
      <c r="AV25" s="129">
        <f t="shared" si="15"/>
        <v>0</v>
      </c>
      <c r="AW25" s="129">
        <f t="shared" si="16"/>
        <v>0</v>
      </c>
      <c r="AX25" s="129">
        <f t="shared" si="17"/>
        <v>0</v>
      </c>
      <c r="AY25" s="132" t="s">
        <v>99</v>
      </c>
      <c r="AZ25" s="132" t="s">
        <v>100</v>
      </c>
      <c r="BA25" s="121" t="s">
        <v>101</v>
      </c>
      <c r="BC25" s="129">
        <f t="shared" si="18"/>
        <v>0</v>
      </c>
      <c r="BD25" s="129">
        <f t="shared" si="19"/>
        <v>0</v>
      </c>
      <c r="BE25" s="129">
        <v>0</v>
      </c>
      <c r="BF25" s="129">
        <f t="shared" si="20"/>
        <v>0</v>
      </c>
      <c r="BH25" s="130">
        <f t="shared" si="21"/>
        <v>0</v>
      </c>
      <c r="BI25" s="130">
        <f t="shared" si="22"/>
        <v>0</v>
      </c>
      <c r="BJ25" s="130">
        <f t="shared" si="23"/>
        <v>0</v>
      </c>
    </row>
    <row r="26" spans="1:62" x14ac:dyDescent="0.2">
      <c r="A26" s="126" t="s">
        <v>20</v>
      </c>
      <c r="B26" s="126" t="s">
        <v>25</v>
      </c>
      <c r="C26" s="126" t="s">
        <v>43</v>
      </c>
      <c r="D26" s="80" t="s">
        <v>61</v>
      </c>
      <c r="E26" s="80" t="s">
        <v>69</v>
      </c>
      <c r="F26" s="81">
        <v>1</v>
      </c>
      <c r="G26" s="128">
        <v>0</v>
      </c>
      <c r="H26" s="81">
        <f t="shared" si="24"/>
        <v>0</v>
      </c>
      <c r="I26" s="81">
        <f t="shared" si="28"/>
        <v>0</v>
      </c>
      <c r="J26" s="81">
        <f t="shared" si="25"/>
        <v>0</v>
      </c>
      <c r="K26" s="127">
        <v>0</v>
      </c>
      <c r="L26" s="81">
        <f t="shared" si="1"/>
        <v>0</v>
      </c>
      <c r="M26" s="82" t="s">
        <v>89</v>
      </c>
      <c r="Z26" s="129">
        <f t="shared" si="2"/>
        <v>0</v>
      </c>
      <c r="AB26" s="129">
        <f t="shared" si="3"/>
        <v>0</v>
      </c>
      <c r="AC26" s="129">
        <f t="shared" si="4"/>
        <v>0</v>
      </c>
      <c r="AD26" s="129">
        <f t="shared" si="5"/>
        <v>0</v>
      </c>
      <c r="AE26" s="129">
        <f t="shared" si="6"/>
        <v>0</v>
      </c>
      <c r="AF26" s="129">
        <f t="shared" si="7"/>
        <v>0</v>
      </c>
      <c r="AG26" s="129">
        <f t="shared" si="8"/>
        <v>0</v>
      </c>
      <c r="AH26" s="129">
        <f t="shared" si="9"/>
        <v>0</v>
      </c>
      <c r="AI26" s="121" t="s">
        <v>25</v>
      </c>
      <c r="AJ26" s="130">
        <f t="shared" si="10"/>
        <v>0</v>
      </c>
      <c r="AK26" s="130">
        <f t="shared" si="11"/>
        <v>0</v>
      </c>
      <c r="AL26" s="130">
        <f t="shared" si="12"/>
        <v>0</v>
      </c>
      <c r="AN26" s="129">
        <v>21</v>
      </c>
      <c r="AO26" s="129">
        <f t="shared" si="26"/>
        <v>0</v>
      </c>
      <c r="AP26" s="129">
        <f t="shared" si="27"/>
        <v>0</v>
      </c>
      <c r="AQ26" s="131" t="s">
        <v>7</v>
      </c>
      <c r="AV26" s="129">
        <f t="shared" si="15"/>
        <v>0</v>
      </c>
      <c r="AW26" s="129">
        <f t="shared" si="16"/>
        <v>0</v>
      </c>
      <c r="AX26" s="129">
        <f t="shared" si="17"/>
        <v>0</v>
      </c>
      <c r="AY26" s="132" t="s">
        <v>99</v>
      </c>
      <c r="AZ26" s="132" t="s">
        <v>100</v>
      </c>
      <c r="BA26" s="121" t="s">
        <v>101</v>
      </c>
      <c r="BC26" s="129">
        <f t="shared" si="18"/>
        <v>0</v>
      </c>
      <c r="BD26" s="129">
        <f t="shared" si="19"/>
        <v>0</v>
      </c>
      <c r="BE26" s="129">
        <v>0</v>
      </c>
      <c r="BF26" s="129">
        <f t="shared" si="20"/>
        <v>0</v>
      </c>
      <c r="BH26" s="130">
        <f t="shared" si="21"/>
        <v>0</v>
      </c>
      <c r="BI26" s="130">
        <f t="shared" si="22"/>
        <v>0</v>
      </c>
      <c r="BJ26" s="130">
        <f t="shared" si="23"/>
        <v>0</v>
      </c>
    </row>
    <row r="27" spans="1:62" x14ac:dyDescent="0.2">
      <c r="A27" s="126" t="s">
        <v>21</v>
      </c>
      <c r="B27" s="126" t="s">
        <v>25</v>
      </c>
      <c r="C27" s="126" t="s">
        <v>44</v>
      </c>
      <c r="D27" s="80" t="s">
        <v>62</v>
      </c>
      <c r="E27" s="80" t="s">
        <v>69</v>
      </c>
      <c r="F27" s="81">
        <v>2</v>
      </c>
      <c r="G27" s="128">
        <v>0</v>
      </c>
      <c r="H27" s="81">
        <f t="shared" si="24"/>
        <v>0</v>
      </c>
      <c r="I27" s="81">
        <f t="shared" si="28"/>
        <v>0</v>
      </c>
      <c r="J27" s="81">
        <f t="shared" si="25"/>
        <v>0</v>
      </c>
      <c r="K27" s="127">
        <v>0</v>
      </c>
      <c r="L27" s="81">
        <f t="shared" si="1"/>
        <v>0</v>
      </c>
      <c r="M27" s="82" t="s">
        <v>89</v>
      </c>
      <c r="Z27" s="129">
        <f t="shared" si="2"/>
        <v>0</v>
      </c>
      <c r="AB27" s="129">
        <f t="shared" si="3"/>
        <v>0</v>
      </c>
      <c r="AC27" s="129">
        <f t="shared" si="4"/>
        <v>0</v>
      </c>
      <c r="AD27" s="129">
        <f t="shared" si="5"/>
        <v>0</v>
      </c>
      <c r="AE27" s="129">
        <f t="shared" si="6"/>
        <v>0</v>
      </c>
      <c r="AF27" s="129">
        <f t="shared" si="7"/>
        <v>0</v>
      </c>
      <c r="AG27" s="129">
        <f t="shared" si="8"/>
        <v>0</v>
      </c>
      <c r="AH27" s="129">
        <f t="shared" si="9"/>
        <v>0</v>
      </c>
      <c r="AI27" s="121" t="s">
        <v>25</v>
      </c>
      <c r="AJ27" s="130">
        <f t="shared" si="10"/>
        <v>0</v>
      </c>
      <c r="AK27" s="130">
        <f t="shared" si="11"/>
        <v>0</v>
      </c>
      <c r="AL27" s="130">
        <f t="shared" si="12"/>
        <v>0</v>
      </c>
      <c r="AN27" s="129">
        <v>21</v>
      </c>
      <c r="AO27" s="129">
        <f t="shared" si="26"/>
        <v>0</v>
      </c>
      <c r="AP27" s="129">
        <f t="shared" si="27"/>
        <v>0</v>
      </c>
      <c r="AQ27" s="131" t="s">
        <v>7</v>
      </c>
      <c r="AV27" s="129">
        <f t="shared" si="15"/>
        <v>0</v>
      </c>
      <c r="AW27" s="129">
        <f t="shared" si="16"/>
        <v>0</v>
      </c>
      <c r="AX27" s="129">
        <f t="shared" si="17"/>
        <v>0</v>
      </c>
      <c r="AY27" s="132" t="s">
        <v>99</v>
      </c>
      <c r="AZ27" s="132" t="s">
        <v>100</v>
      </c>
      <c r="BA27" s="121" t="s">
        <v>101</v>
      </c>
      <c r="BC27" s="129">
        <f t="shared" si="18"/>
        <v>0</v>
      </c>
      <c r="BD27" s="129">
        <f t="shared" si="19"/>
        <v>0</v>
      </c>
      <c r="BE27" s="129">
        <v>0</v>
      </c>
      <c r="BF27" s="129">
        <f t="shared" si="20"/>
        <v>0</v>
      </c>
      <c r="BH27" s="130">
        <f t="shared" si="21"/>
        <v>0</v>
      </c>
      <c r="BI27" s="130">
        <f t="shared" si="22"/>
        <v>0</v>
      </c>
      <c r="BJ27" s="130">
        <f t="shared" si="23"/>
        <v>0</v>
      </c>
    </row>
    <row r="28" spans="1:62" x14ac:dyDescent="0.2">
      <c r="A28" s="126" t="s">
        <v>22</v>
      </c>
      <c r="B28" s="126" t="s">
        <v>25</v>
      </c>
      <c r="C28" s="126" t="s">
        <v>45</v>
      </c>
      <c r="D28" s="80" t="s">
        <v>63</v>
      </c>
      <c r="E28" s="80" t="s">
        <v>69</v>
      </c>
      <c r="F28" s="81">
        <v>2</v>
      </c>
      <c r="G28" s="128">
        <v>0</v>
      </c>
      <c r="H28" s="81">
        <f t="shared" si="24"/>
        <v>0</v>
      </c>
      <c r="I28" s="81">
        <f t="shared" si="28"/>
        <v>0</v>
      </c>
      <c r="J28" s="81">
        <f t="shared" si="25"/>
        <v>0</v>
      </c>
      <c r="K28" s="127">
        <v>0</v>
      </c>
      <c r="L28" s="81">
        <f t="shared" si="1"/>
        <v>0</v>
      </c>
      <c r="M28" s="82" t="s">
        <v>89</v>
      </c>
      <c r="Z28" s="129">
        <f t="shared" si="2"/>
        <v>0</v>
      </c>
      <c r="AB28" s="129">
        <f t="shared" si="3"/>
        <v>0</v>
      </c>
      <c r="AC28" s="129">
        <f t="shared" si="4"/>
        <v>0</v>
      </c>
      <c r="AD28" s="129">
        <f t="shared" si="5"/>
        <v>0</v>
      </c>
      <c r="AE28" s="129">
        <f t="shared" si="6"/>
        <v>0</v>
      </c>
      <c r="AF28" s="129">
        <f t="shared" si="7"/>
        <v>0</v>
      </c>
      <c r="AG28" s="129">
        <f t="shared" si="8"/>
        <v>0</v>
      </c>
      <c r="AH28" s="129">
        <f t="shared" si="9"/>
        <v>0</v>
      </c>
      <c r="AI28" s="121" t="s">
        <v>25</v>
      </c>
      <c r="AJ28" s="130">
        <f t="shared" si="10"/>
        <v>0</v>
      </c>
      <c r="AK28" s="130">
        <f t="shared" si="11"/>
        <v>0</v>
      </c>
      <c r="AL28" s="130">
        <f t="shared" si="12"/>
        <v>0</v>
      </c>
      <c r="AN28" s="129">
        <v>21</v>
      </c>
      <c r="AO28" s="129">
        <f t="shared" si="26"/>
        <v>0</v>
      </c>
      <c r="AP28" s="129">
        <f t="shared" si="27"/>
        <v>0</v>
      </c>
      <c r="AQ28" s="131" t="s">
        <v>7</v>
      </c>
      <c r="AV28" s="129">
        <f t="shared" si="15"/>
        <v>0</v>
      </c>
      <c r="AW28" s="129">
        <f t="shared" si="16"/>
        <v>0</v>
      </c>
      <c r="AX28" s="129">
        <f t="shared" si="17"/>
        <v>0</v>
      </c>
      <c r="AY28" s="132" t="s">
        <v>99</v>
      </c>
      <c r="AZ28" s="132" t="s">
        <v>100</v>
      </c>
      <c r="BA28" s="121" t="s">
        <v>101</v>
      </c>
      <c r="BC28" s="129">
        <f t="shared" si="18"/>
        <v>0</v>
      </c>
      <c r="BD28" s="129">
        <f t="shared" si="19"/>
        <v>0</v>
      </c>
      <c r="BE28" s="129">
        <v>0</v>
      </c>
      <c r="BF28" s="129">
        <f t="shared" si="20"/>
        <v>0</v>
      </c>
      <c r="BH28" s="130">
        <f t="shared" si="21"/>
        <v>0</v>
      </c>
      <c r="BI28" s="130">
        <f t="shared" si="22"/>
        <v>0</v>
      </c>
      <c r="BJ28" s="130">
        <f t="shared" si="23"/>
        <v>0</v>
      </c>
    </row>
    <row r="29" spans="1:62" x14ac:dyDescent="0.2">
      <c r="A29" s="133"/>
      <c r="B29" s="133"/>
      <c r="C29" s="133"/>
      <c r="D29" s="133"/>
      <c r="E29" s="133"/>
      <c r="F29" s="133"/>
      <c r="G29" s="133"/>
      <c r="H29" s="134" t="s">
        <v>79</v>
      </c>
      <c r="I29" s="89"/>
      <c r="J29" s="5">
        <f>J12</f>
        <v>0</v>
      </c>
      <c r="K29" s="133"/>
      <c r="L29" s="133"/>
      <c r="M29" s="133"/>
    </row>
    <row r="30" spans="1:62" ht="10.7" customHeight="1" x14ac:dyDescent="0.2">
      <c r="A30" s="135" t="s">
        <v>23</v>
      </c>
    </row>
    <row r="31" spans="1:62" ht="143.1" customHeight="1" x14ac:dyDescent="0.2">
      <c r="A31" s="136" t="s">
        <v>158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</sheetData>
  <sheetProtection algorithmName="SHA-512" hashValue="ELp9KJZHKxLqgvh2jX2QC5SgL+z7hadi02QUY7baJhQ8PxyLc1RrYQ3mce9M238F1/1f+GTsqAQb7v+LERJWKw==" saltValue="8M4bY4k7Dp1cxArqo75XtQ==" spinCount="100000" sheet="1" objects="1" scenarios="1" selectLockedCells="1"/>
  <mergeCells count="29">
    <mergeCell ref="A1:M1"/>
    <mergeCell ref="A2:B3"/>
    <mergeCell ref="C2:D3"/>
    <mergeCell ref="E2:F3"/>
    <mergeCell ref="G2:G3"/>
    <mergeCell ref="H2:H3"/>
    <mergeCell ref="I2:M3"/>
    <mergeCell ref="I6:M7"/>
    <mergeCell ref="A4:B5"/>
    <mergeCell ref="C4:D5"/>
    <mergeCell ref="E4:F5"/>
    <mergeCell ref="G4:G5"/>
    <mergeCell ref="H4:H5"/>
    <mergeCell ref="I4:M5"/>
    <mergeCell ref="A6:B7"/>
    <mergeCell ref="C6:D7"/>
    <mergeCell ref="E6:F7"/>
    <mergeCell ref="G6:G7"/>
    <mergeCell ref="H6:H7"/>
    <mergeCell ref="H10:J10"/>
    <mergeCell ref="K10:L10"/>
    <mergeCell ref="H29:I29"/>
    <mergeCell ref="A31:M31"/>
    <mergeCell ref="A8:B9"/>
    <mergeCell ref="C8:D9"/>
    <mergeCell ref="E8:F9"/>
    <mergeCell ref="G8:G9"/>
    <mergeCell ref="H8:H9"/>
    <mergeCell ref="I8:M9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workbookViewId="0">
      <pane ySplit="10" topLeftCell="A11" activePane="bottomLeft" state="frozenSplit"/>
      <selection pane="bottomLeft" sqref="A1:XFD1048576"/>
    </sheetView>
  </sheetViews>
  <sheetFormatPr defaultColWidth="11.42578125" defaultRowHeight="12.75" x14ac:dyDescent="0.2"/>
  <cols>
    <col min="1" max="2" width="16.7109375" customWidth="1"/>
    <col min="3" max="3" width="41.7109375" customWidth="1"/>
    <col min="4" max="4" width="22.140625" customWidth="1"/>
    <col min="5" max="5" width="21" customWidth="1"/>
    <col min="6" max="6" width="20.85546875" customWidth="1"/>
    <col min="7" max="7" width="19.7109375" customWidth="1"/>
    <col min="8" max="9" width="0" hidden="1" customWidth="1"/>
  </cols>
  <sheetData>
    <row r="1" spans="1:9" ht="72.95" customHeight="1" x14ac:dyDescent="0.35">
      <c r="A1" s="42" t="s">
        <v>105</v>
      </c>
      <c r="B1" s="43"/>
      <c r="C1" s="43"/>
      <c r="D1" s="43"/>
      <c r="E1" s="43"/>
      <c r="F1" s="43"/>
      <c r="G1" s="43"/>
    </row>
    <row r="2" spans="1:9" x14ac:dyDescent="0.2">
      <c r="A2" s="44" t="s">
        <v>1</v>
      </c>
      <c r="B2" s="46" t="s">
        <v>26</v>
      </c>
      <c r="C2" s="32"/>
      <c r="D2" s="48" t="s">
        <v>73</v>
      </c>
      <c r="E2" s="48" t="s">
        <v>80</v>
      </c>
      <c r="F2" s="45"/>
      <c r="G2" s="49"/>
      <c r="H2" s="2"/>
    </row>
    <row r="3" spans="1:9" ht="12.75" customHeight="1" x14ac:dyDescent="0.2">
      <c r="A3" s="41"/>
      <c r="B3" s="47"/>
      <c r="C3" s="47"/>
      <c r="D3" s="34"/>
      <c r="E3" s="34"/>
      <c r="F3" s="34"/>
      <c r="G3" s="39"/>
      <c r="H3" s="2"/>
    </row>
    <row r="4" spans="1:9" x14ac:dyDescent="0.2">
      <c r="A4" s="33" t="s">
        <v>2</v>
      </c>
      <c r="B4" s="37" t="s">
        <v>27</v>
      </c>
      <c r="C4" s="34"/>
      <c r="D4" s="37" t="s">
        <v>74</v>
      </c>
      <c r="E4" s="37" t="s">
        <v>81</v>
      </c>
      <c r="F4" s="34"/>
      <c r="G4" s="39"/>
      <c r="H4" s="2"/>
    </row>
    <row r="5" spans="1:9" ht="12.75" customHeight="1" x14ac:dyDescent="0.2">
      <c r="A5" s="41"/>
      <c r="B5" s="34"/>
      <c r="C5" s="34"/>
      <c r="D5" s="34"/>
      <c r="E5" s="34"/>
      <c r="F5" s="34"/>
      <c r="G5" s="39"/>
      <c r="H5" s="2"/>
    </row>
    <row r="6" spans="1:9" x14ac:dyDescent="0.2">
      <c r="A6" s="33" t="s">
        <v>3</v>
      </c>
      <c r="B6" s="37" t="s">
        <v>6</v>
      </c>
      <c r="C6" s="34"/>
      <c r="D6" s="37" t="s">
        <v>75</v>
      </c>
      <c r="E6" s="37" t="s">
        <v>82</v>
      </c>
      <c r="F6" s="34"/>
      <c r="G6" s="39"/>
      <c r="H6" s="2"/>
    </row>
    <row r="7" spans="1:9" ht="12.75" customHeight="1" x14ac:dyDescent="0.2">
      <c r="A7" s="41"/>
      <c r="B7" s="34"/>
      <c r="C7" s="34"/>
      <c r="D7" s="34"/>
      <c r="E7" s="34"/>
      <c r="F7" s="34"/>
      <c r="G7" s="39"/>
      <c r="H7" s="2"/>
    </row>
    <row r="8" spans="1:9" x14ac:dyDescent="0.2">
      <c r="A8" s="33" t="s">
        <v>76</v>
      </c>
      <c r="B8" s="37" t="s">
        <v>82</v>
      </c>
      <c r="C8" s="34"/>
      <c r="D8" s="38" t="s">
        <v>67</v>
      </c>
      <c r="E8" s="37" t="s">
        <v>6</v>
      </c>
      <c r="F8" s="34"/>
      <c r="G8" s="39"/>
      <c r="H8" s="2"/>
    </row>
    <row r="9" spans="1:9" x14ac:dyDescent="0.2">
      <c r="A9" s="35"/>
      <c r="B9" s="36"/>
      <c r="C9" s="36"/>
      <c r="D9" s="36"/>
      <c r="E9" s="36"/>
      <c r="F9" s="36"/>
      <c r="G9" s="40"/>
      <c r="H9" s="2"/>
    </row>
    <row r="10" spans="1:9" x14ac:dyDescent="0.2">
      <c r="A10" s="6" t="s">
        <v>24</v>
      </c>
      <c r="B10" s="8" t="s">
        <v>28</v>
      </c>
      <c r="C10" s="9" t="s">
        <v>106</v>
      </c>
      <c r="D10" s="10" t="s">
        <v>107</v>
      </c>
      <c r="E10" s="10" t="s">
        <v>108</v>
      </c>
      <c r="F10" s="10" t="s">
        <v>109</v>
      </c>
      <c r="G10" s="12" t="s">
        <v>110</v>
      </c>
      <c r="H10" s="3"/>
    </row>
    <row r="11" spans="1:9" x14ac:dyDescent="0.2">
      <c r="A11" s="7"/>
      <c r="B11" s="7" t="s">
        <v>29</v>
      </c>
      <c r="C11" s="7" t="s">
        <v>48</v>
      </c>
      <c r="D11" s="13">
        <f>'Stavební rozpočet'!H12</f>
        <v>0</v>
      </c>
      <c r="E11" s="13">
        <f>'Stavební rozpočet'!I12</f>
        <v>0</v>
      </c>
      <c r="F11" s="13">
        <f>'Stavební rozpočet'!J12</f>
        <v>0</v>
      </c>
      <c r="G11" s="13">
        <v>0</v>
      </c>
      <c r="H11" s="4" t="s">
        <v>111</v>
      </c>
      <c r="I11" s="4">
        <f>IF(H11="F",0,F11)</f>
        <v>0</v>
      </c>
    </row>
    <row r="13" spans="1:9" x14ac:dyDescent="0.2">
      <c r="E13" s="11" t="s">
        <v>79</v>
      </c>
      <c r="F13" s="14">
        <f>F11</f>
        <v>0</v>
      </c>
    </row>
  </sheetData>
  <sheetProtection algorithmName="SHA-512" hashValue="TB+C6ippka42CbZ7RhQBtG42CtAYAHg4TkEAfzfRab+mzhX9AR0vSzKjIC3dHd9vmgEsPgAQXjNXZa++T/0Pww==" saltValue="vUB2vwcLGT40QrBWy0f9PQ==" spinCount="100000" sheet="1" objects="1" scenarios="1"/>
  <mergeCells count="17">
    <mergeCell ref="A4:A5"/>
    <mergeCell ref="B4:C5"/>
    <mergeCell ref="D4:D5"/>
    <mergeCell ref="E4:G5"/>
    <mergeCell ref="A1:G1"/>
    <mergeCell ref="A2:A3"/>
    <mergeCell ref="B2:C3"/>
    <mergeCell ref="D2:D3"/>
    <mergeCell ref="E2:G3"/>
    <mergeCell ref="A6:A7"/>
    <mergeCell ref="B6:C7"/>
    <mergeCell ref="D6:D7"/>
    <mergeCell ref="E6:G7"/>
    <mergeCell ref="A8:A9"/>
    <mergeCell ref="B8:C9"/>
    <mergeCell ref="D8:D9"/>
    <mergeCell ref="E8:G9"/>
  </mergeCells>
  <pageMargins left="0.39400000000000002" right="0.39400000000000002" top="0.59099999999999997" bottom="0.59099999999999997" header="0.5" footer="0.5"/>
  <pageSetup paperSize="9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workbookViewId="0">
      <selection sqref="A1:XFD1048576"/>
    </sheetView>
  </sheetViews>
  <sheetFormatPr defaultColWidth="11.42578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31"/>
      <c r="B1" s="15"/>
      <c r="C1" s="74" t="s">
        <v>127</v>
      </c>
      <c r="D1" s="43"/>
      <c r="E1" s="43"/>
      <c r="F1" s="43"/>
      <c r="G1" s="43"/>
      <c r="H1" s="43"/>
      <c r="I1" s="43"/>
    </row>
    <row r="2" spans="1:10" x14ac:dyDescent="0.2">
      <c r="A2" s="44" t="s">
        <v>1</v>
      </c>
      <c r="B2" s="45"/>
      <c r="C2" s="46" t="s">
        <v>26</v>
      </c>
      <c r="D2" s="32"/>
      <c r="E2" s="48" t="s">
        <v>73</v>
      </c>
      <c r="F2" s="48" t="s">
        <v>80</v>
      </c>
      <c r="G2" s="45"/>
      <c r="H2" s="48" t="s">
        <v>152</v>
      </c>
      <c r="I2" s="75"/>
      <c r="J2" s="2"/>
    </row>
    <row r="3" spans="1:10" ht="38.85" customHeight="1" x14ac:dyDescent="0.2">
      <c r="A3" s="41"/>
      <c r="B3" s="34"/>
      <c r="C3" s="47"/>
      <c r="D3" s="47"/>
      <c r="E3" s="34"/>
      <c r="F3" s="34"/>
      <c r="G3" s="34"/>
      <c r="H3" s="34"/>
      <c r="I3" s="39"/>
      <c r="J3" s="2"/>
    </row>
    <row r="4" spans="1:10" x14ac:dyDescent="0.2">
      <c r="A4" s="33" t="s">
        <v>2</v>
      </c>
      <c r="B4" s="34"/>
      <c r="C4" s="37" t="s">
        <v>27</v>
      </c>
      <c r="D4" s="34"/>
      <c r="E4" s="37" t="s">
        <v>74</v>
      </c>
      <c r="F4" s="37" t="s">
        <v>81</v>
      </c>
      <c r="G4" s="34"/>
      <c r="H4" s="37" t="s">
        <v>152</v>
      </c>
      <c r="I4" s="73"/>
      <c r="J4" s="2"/>
    </row>
    <row r="5" spans="1:10" ht="12.75" customHeight="1" x14ac:dyDescent="0.2">
      <c r="A5" s="41"/>
      <c r="B5" s="34"/>
      <c r="C5" s="34"/>
      <c r="D5" s="34"/>
      <c r="E5" s="34"/>
      <c r="F5" s="34"/>
      <c r="G5" s="34"/>
      <c r="H5" s="34"/>
      <c r="I5" s="39"/>
      <c r="J5" s="2"/>
    </row>
    <row r="6" spans="1:10" x14ac:dyDescent="0.2">
      <c r="A6" s="33" t="s">
        <v>3</v>
      </c>
      <c r="B6" s="34"/>
      <c r="C6" s="37" t="s">
        <v>6</v>
      </c>
      <c r="D6" s="34"/>
      <c r="E6" s="37" t="s">
        <v>75</v>
      </c>
      <c r="F6" s="37" t="s">
        <v>82</v>
      </c>
      <c r="G6" s="34"/>
      <c r="H6" s="37" t="s">
        <v>152</v>
      </c>
      <c r="I6" s="73"/>
      <c r="J6" s="2"/>
    </row>
    <row r="7" spans="1:10" ht="12.75" customHeight="1" x14ac:dyDescent="0.2">
      <c r="A7" s="41"/>
      <c r="B7" s="34"/>
      <c r="C7" s="34"/>
      <c r="D7" s="34"/>
      <c r="E7" s="34"/>
      <c r="F7" s="34"/>
      <c r="G7" s="34"/>
      <c r="H7" s="34"/>
      <c r="I7" s="39"/>
      <c r="J7" s="2"/>
    </row>
    <row r="8" spans="1:10" x14ac:dyDescent="0.2">
      <c r="A8" s="33" t="s">
        <v>65</v>
      </c>
      <c r="B8" s="34"/>
      <c r="C8" s="37" t="s">
        <v>6</v>
      </c>
      <c r="D8" s="34"/>
      <c r="E8" s="37" t="s">
        <v>66</v>
      </c>
      <c r="F8" s="37" t="s">
        <v>6</v>
      </c>
      <c r="G8" s="34"/>
      <c r="H8" s="38" t="s">
        <v>153</v>
      </c>
      <c r="I8" s="73" t="s">
        <v>22</v>
      </c>
      <c r="J8" s="2"/>
    </row>
    <row r="9" spans="1:10" x14ac:dyDescent="0.2">
      <c r="A9" s="41"/>
      <c r="B9" s="34"/>
      <c r="C9" s="34"/>
      <c r="D9" s="34"/>
      <c r="E9" s="34"/>
      <c r="F9" s="34"/>
      <c r="G9" s="34"/>
      <c r="H9" s="34"/>
      <c r="I9" s="39"/>
      <c r="J9" s="2"/>
    </row>
    <row r="10" spans="1:10" x14ac:dyDescent="0.2">
      <c r="A10" s="33" t="s">
        <v>4</v>
      </c>
      <c r="B10" s="34"/>
      <c r="C10" s="37" t="s">
        <v>6</v>
      </c>
      <c r="D10" s="34"/>
      <c r="E10" s="37" t="s">
        <v>76</v>
      </c>
      <c r="F10" s="37" t="s">
        <v>82</v>
      </c>
      <c r="G10" s="34"/>
      <c r="H10" s="38" t="s">
        <v>154</v>
      </c>
      <c r="I10" s="71" t="s">
        <v>6</v>
      </c>
      <c r="J10" s="2"/>
    </row>
    <row r="11" spans="1:10" x14ac:dyDescent="0.2">
      <c r="A11" s="69"/>
      <c r="B11" s="70"/>
      <c r="C11" s="70"/>
      <c r="D11" s="70"/>
      <c r="E11" s="70"/>
      <c r="F11" s="70"/>
      <c r="G11" s="70"/>
      <c r="H11" s="70"/>
      <c r="I11" s="72"/>
      <c r="J11" s="2"/>
    </row>
    <row r="12" spans="1:10" ht="18.75" customHeight="1" x14ac:dyDescent="0.2">
      <c r="A12" s="65" t="s">
        <v>112</v>
      </c>
      <c r="B12" s="66"/>
      <c r="C12" s="66"/>
      <c r="D12" s="66"/>
      <c r="E12" s="66"/>
      <c r="F12" s="66"/>
      <c r="G12" s="66"/>
      <c r="H12" s="66"/>
      <c r="I12" s="66"/>
    </row>
    <row r="13" spans="1:10" ht="26.45" customHeight="1" x14ac:dyDescent="0.2">
      <c r="A13" s="16" t="s">
        <v>113</v>
      </c>
      <c r="B13" s="67" t="s">
        <v>125</v>
      </c>
      <c r="C13" s="68"/>
      <c r="D13" s="16" t="s">
        <v>128</v>
      </c>
      <c r="E13" s="67" t="s">
        <v>137</v>
      </c>
      <c r="F13" s="68"/>
      <c r="G13" s="16" t="s">
        <v>138</v>
      </c>
      <c r="H13" s="67" t="s">
        <v>155</v>
      </c>
      <c r="I13" s="68"/>
      <c r="J13" s="2"/>
    </row>
    <row r="14" spans="1:10" ht="12.75" customHeight="1" x14ac:dyDescent="0.2">
      <c r="A14" s="17" t="s">
        <v>114</v>
      </c>
      <c r="B14" s="21" t="s">
        <v>126</v>
      </c>
      <c r="C14" s="25">
        <f>'Stavební rozpočet'!H12</f>
        <v>0</v>
      </c>
      <c r="D14" s="63" t="s">
        <v>129</v>
      </c>
      <c r="E14" s="64"/>
      <c r="F14" s="25">
        <v>0</v>
      </c>
      <c r="G14" s="63" t="s">
        <v>139</v>
      </c>
      <c r="H14" s="64"/>
      <c r="I14" s="25">
        <v>0</v>
      </c>
      <c r="J14" s="2"/>
    </row>
    <row r="15" spans="1:10" ht="12.75" customHeight="1" x14ac:dyDescent="0.2">
      <c r="A15" s="18"/>
      <c r="B15" s="21" t="s">
        <v>83</v>
      </c>
      <c r="C15" s="25">
        <f>'Stavební rozpočet'!I12</f>
        <v>0</v>
      </c>
      <c r="D15" s="63" t="s">
        <v>130</v>
      </c>
      <c r="E15" s="64"/>
      <c r="F15" s="25">
        <v>0</v>
      </c>
      <c r="G15" s="63" t="s">
        <v>140</v>
      </c>
      <c r="H15" s="64"/>
      <c r="I15" s="25">
        <v>0</v>
      </c>
      <c r="J15" s="2"/>
    </row>
    <row r="16" spans="1:10" ht="12.75" customHeight="1" x14ac:dyDescent="0.2">
      <c r="A16" s="17" t="s">
        <v>115</v>
      </c>
      <c r="B16" s="21" t="s">
        <v>126</v>
      </c>
      <c r="C16" s="25">
        <v>0</v>
      </c>
      <c r="D16" s="63" t="s">
        <v>131</v>
      </c>
      <c r="E16" s="64"/>
      <c r="F16" s="25">
        <v>0</v>
      </c>
      <c r="G16" s="63" t="s">
        <v>141</v>
      </c>
      <c r="H16" s="64"/>
      <c r="I16" s="25">
        <v>0</v>
      </c>
      <c r="J16" s="2"/>
    </row>
    <row r="17" spans="1:10" ht="12.75" customHeight="1" x14ac:dyDescent="0.2">
      <c r="A17" s="18"/>
      <c r="B17" s="21" t="s">
        <v>83</v>
      </c>
      <c r="C17" s="25">
        <v>0</v>
      </c>
      <c r="D17" s="63"/>
      <c r="E17" s="64"/>
      <c r="F17" s="26"/>
      <c r="G17" s="63" t="s">
        <v>142</v>
      </c>
      <c r="H17" s="64"/>
      <c r="I17" s="25">
        <v>0</v>
      </c>
      <c r="J17" s="2"/>
    </row>
    <row r="18" spans="1:10" ht="12.75" customHeight="1" x14ac:dyDescent="0.2">
      <c r="A18" s="17" t="s">
        <v>116</v>
      </c>
      <c r="B18" s="21" t="s">
        <v>126</v>
      </c>
      <c r="C18" s="25">
        <v>0</v>
      </c>
      <c r="D18" s="63"/>
      <c r="E18" s="64"/>
      <c r="F18" s="26"/>
      <c r="G18" s="63" t="s">
        <v>143</v>
      </c>
      <c r="H18" s="64"/>
      <c r="I18" s="25">
        <v>0</v>
      </c>
      <c r="J18" s="2"/>
    </row>
    <row r="19" spans="1:10" ht="12.75" customHeight="1" x14ac:dyDescent="0.2">
      <c r="A19" s="18"/>
      <c r="B19" s="21" t="s">
        <v>83</v>
      </c>
      <c r="C19" s="25">
        <v>0</v>
      </c>
      <c r="D19" s="63"/>
      <c r="E19" s="64"/>
      <c r="F19" s="26"/>
      <c r="G19" s="63" t="s">
        <v>144</v>
      </c>
      <c r="H19" s="64"/>
      <c r="I19" s="25">
        <v>0</v>
      </c>
      <c r="J19" s="2"/>
    </row>
    <row r="20" spans="1:10" ht="12.75" customHeight="1" x14ac:dyDescent="0.2">
      <c r="A20" s="61" t="s">
        <v>117</v>
      </c>
      <c r="B20" s="62"/>
      <c r="C20" s="25">
        <v>0</v>
      </c>
      <c r="D20" s="63"/>
      <c r="E20" s="64"/>
      <c r="F20" s="26"/>
      <c r="G20" s="63"/>
      <c r="H20" s="64"/>
      <c r="I20" s="26"/>
      <c r="J20" s="2"/>
    </row>
    <row r="21" spans="1:10" ht="12.75" customHeight="1" x14ac:dyDescent="0.2">
      <c r="A21" s="61" t="s">
        <v>118</v>
      </c>
      <c r="B21" s="62"/>
      <c r="C21" s="25">
        <v>0</v>
      </c>
      <c r="D21" s="63"/>
      <c r="E21" s="64"/>
      <c r="F21" s="26"/>
      <c r="G21" s="63"/>
      <c r="H21" s="64"/>
      <c r="I21" s="26"/>
      <c r="J21" s="2"/>
    </row>
    <row r="22" spans="1:10" ht="17.100000000000001" customHeight="1" x14ac:dyDescent="0.2">
      <c r="A22" s="61" t="s">
        <v>119</v>
      </c>
      <c r="B22" s="62"/>
      <c r="C22" s="25">
        <f>SUM(C14:C21)</f>
        <v>0</v>
      </c>
      <c r="D22" s="61" t="s">
        <v>132</v>
      </c>
      <c r="E22" s="62"/>
      <c r="F22" s="25">
        <f>SUM(F14:F21)</f>
        <v>0</v>
      </c>
      <c r="G22" s="61" t="s">
        <v>145</v>
      </c>
      <c r="H22" s="62"/>
      <c r="I22" s="25">
        <f>SUM(I14:I21)</f>
        <v>0</v>
      </c>
      <c r="J22" s="2"/>
    </row>
    <row r="23" spans="1:10" ht="12.75" customHeight="1" x14ac:dyDescent="0.2">
      <c r="A23" s="1"/>
      <c r="B23" s="1"/>
      <c r="C23" s="23"/>
      <c r="D23" s="61" t="s">
        <v>133</v>
      </c>
      <c r="E23" s="62"/>
      <c r="F23" s="27">
        <v>0</v>
      </c>
      <c r="G23" s="61" t="s">
        <v>146</v>
      </c>
      <c r="H23" s="62"/>
      <c r="I23" s="25">
        <v>0</v>
      </c>
      <c r="J23" s="2"/>
    </row>
    <row r="24" spans="1:10" ht="12.75" customHeight="1" x14ac:dyDescent="0.2">
      <c r="D24" s="1"/>
      <c r="E24" s="1"/>
      <c r="F24" s="28"/>
      <c r="G24" s="61" t="s">
        <v>147</v>
      </c>
      <c r="H24" s="62"/>
      <c r="I24" s="25">
        <v>0</v>
      </c>
      <c r="J24" s="2"/>
    </row>
    <row r="25" spans="1:10" ht="12.75" customHeight="1" x14ac:dyDescent="0.2">
      <c r="F25" s="29"/>
      <c r="G25" s="61" t="s">
        <v>148</v>
      </c>
      <c r="H25" s="62"/>
      <c r="I25" s="25">
        <v>0</v>
      </c>
      <c r="J25" s="2"/>
    </row>
    <row r="26" spans="1:10" x14ac:dyDescent="0.2">
      <c r="A26" s="15"/>
      <c r="B26" s="15"/>
      <c r="C26" s="15"/>
      <c r="G26" s="1"/>
      <c r="H26" s="1"/>
      <c r="I26" s="1"/>
    </row>
    <row r="27" spans="1:10" ht="12.75" customHeight="1" x14ac:dyDescent="0.2">
      <c r="A27" s="56" t="s">
        <v>120</v>
      </c>
      <c r="B27" s="57"/>
      <c r="C27" s="30">
        <v>0</v>
      </c>
      <c r="D27" s="24"/>
      <c r="E27" s="15"/>
      <c r="F27" s="15"/>
      <c r="G27" s="15"/>
      <c r="H27" s="15"/>
      <c r="I27" s="15"/>
    </row>
    <row r="28" spans="1:10" ht="12.75" customHeight="1" x14ac:dyDescent="0.2">
      <c r="A28" s="56" t="s">
        <v>121</v>
      </c>
      <c r="B28" s="57"/>
      <c r="C28" s="30">
        <v>0</v>
      </c>
      <c r="D28" s="56" t="s">
        <v>134</v>
      </c>
      <c r="E28" s="57"/>
      <c r="F28" s="30">
        <f>ROUND(C28*(15/100),2)</f>
        <v>0</v>
      </c>
      <c r="G28" s="56" t="s">
        <v>149</v>
      </c>
      <c r="H28" s="57"/>
      <c r="I28" s="30">
        <f>SUM(C27:C29)</f>
        <v>0</v>
      </c>
      <c r="J28" s="2"/>
    </row>
    <row r="29" spans="1:10" ht="12.75" customHeight="1" x14ac:dyDescent="0.2">
      <c r="A29" s="56" t="s">
        <v>122</v>
      </c>
      <c r="B29" s="57"/>
      <c r="C29" s="30">
        <f>C22</f>
        <v>0</v>
      </c>
      <c r="D29" s="56" t="s">
        <v>135</v>
      </c>
      <c r="E29" s="57"/>
      <c r="F29" s="30">
        <f>ROUND(C29*(21/100),2)</f>
        <v>0</v>
      </c>
      <c r="G29" s="56" t="s">
        <v>150</v>
      </c>
      <c r="H29" s="57"/>
      <c r="I29" s="30">
        <f>SUM(F28:F29)+I28</f>
        <v>0</v>
      </c>
      <c r="J29" s="2"/>
    </row>
    <row r="30" spans="1:10" x14ac:dyDescent="0.2">
      <c r="A30" s="19"/>
      <c r="B30" s="19"/>
      <c r="C30" s="19"/>
      <c r="D30" s="19"/>
      <c r="E30" s="19"/>
      <c r="F30" s="19"/>
      <c r="G30" s="19"/>
      <c r="H30" s="19"/>
      <c r="I30" s="19"/>
    </row>
    <row r="31" spans="1:10" ht="12.75" customHeight="1" x14ac:dyDescent="0.2">
      <c r="A31" s="58" t="s">
        <v>123</v>
      </c>
      <c r="B31" s="59"/>
      <c r="C31" s="60"/>
      <c r="D31" s="58" t="s">
        <v>136</v>
      </c>
      <c r="E31" s="59"/>
      <c r="F31" s="60"/>
      <c r="G31" s="58" t="s">
        <v>151</v>
      </c>
      <c r="H31" s="59"/>
      <c r="I31" s="60"/>
      <c r="J31" s="3"/>
    </row>
    <row r="32" spans="1:10" ht="12.75" customHeight="1" x14ac:dyDescent="0.2">
      <c r="A32" s="50"/>
      <c r="B32" s="51"/>
      <c r="C32" s="52"/>
      <c r="D32" s="50"/>
      <c r="E32" s="51"/>
      <c r="F32" s="52"/>
      <c r="G32" s="50"/>
      <c r="H32" s="51"/>
      <c r="I32" s="52"/>
      <c r="J32" s="3"/>
    </row>
    <row r="33" spans="1:10" ht="12.75" customHeight="1" x14ac:dyDescent="0.2">
      <c r="A33" s="50"/>
      <c r="B33" s="51"/>
      <c r="C33" s="52"/>
      <c r="D33" s="50"/>
      <c r="E33" s="51"/>
      <c r="F33" s="52"/>
      <c r="G33" s="50"/>
      <c r="H33" s="51"/>
      <c r="I33" s="52"/>
      <c r="J33" s="3"/>
    </row>
    <row r="34" spans="1:10" ht="12.75" customHeight="1" x14ac:dyDescent="0.2">
      <c r="A34" s="50"/>
      <c r="B34" s="51"/>
      <c r="C34" s="52"/>
      <c r="D34" s="50"/>
      <c r="E34" s="51"/>
      <c r="F34" s="52"/>
      <c r="G34" s="50"/>
      <c r="H34" s="51"/>
      <c r="I34" s="52"/>
      <c r="J34" s="3"/>
    </row>
    <row r="35" spans="1:10" ht="12.75" customHeight="1" x14ac:dyDescent="0.2">
      <c r="A35" s="53" t="s">
        <v>124</v>
      </c>
      <c r="B35" s="54"/>
      <c r="C35" s="55"/>
      <c r="D35" s="53" t="s">
        <v>124</v>
      </c>
      <c r="E35" s="54"/>
      <c r="F35" s="55"/>
      <c r="G35" s="53" t="s">
        <v>124</v>
      </c>
      <c r="H35" s="54"/>
      <c r="I35" s="55"/>
      <c r="J35" s="3"/>
    </row>
    <row r="36" spans="1:10" ht="10.7" customHeight="1" x14ac:dyDescent="0.2">
      <c r="A36" s="20" t="s">
        <v>23</v>
      </c>
      <c r="B36" s="22"/>
      <c r="C36" s="22"/>
      <c r="D36" s="22"/>
      <c r="E36" s="22"/>
      <c r="F36" s="22"/>
      <c r="G36" s="22"/>
      <c r="H36" s="22"/>
      <c r="I36" s="22"/>
    </row>
    <row r="37" spans="1:10" ht="12.75" customHeight="1" x14ac:dyDescent="0.2">
      <c r="A37" s="37"/>
      <c r="B37" s="34"/>
      <c r="C37" s="34"/>
      <c r="D37" s="34"/>
      <c r="E37" s="34"/>
      <c r="F37" s="34"/>
      <c r="G37" s="34"/>
      <c r="H37" s="34"/>
      <c r="I37" s="34"/>
    </row>
  </sheetData>
  <sheetProtection algorithmName="SHA-512" hashValue="B/WCmhcYoaAR3q6EedcqB4qNNtViObFhiobIg4pAR0VWwQQxOMqa6f0j4G/Se+c1eaxhkROvlctUU6pDhlUXFQ==" saltValue="93Dnlz6xW5dRSTqMaGaztA==" spinCount="100000" sheet="1" objects="1" scenarios="1"/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Stavební rozpočet</vt:lpstr>
      <vt:lpstr>Stavební rozpočet - součet</vt:lpstr>
      <vt:lpstr>Krycí list rozpočtu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Kotanidisová Hana</dc:creator>
  <cp:lastModifiedBy>Kotanidisová Hana</cp:lastModifiedBy>
  <dcterms:created xsi:type="dcterms:W3CDTF">2021-10-01T14:18:24Z</dcterms:created>
  <dcterms:modified xsi:type="dcterms:W3CDTF">2021-10-04T11:33:04Z</dcterms:modified>
</cp:coreProperties>
</file>